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C7963742-01B4-144E-87E3-90BA5F389ABA}" xr6:coauthVersionLast="47" xr6:coauthVersionMax="47" xr10:uidLastSave="{00000000-0000-0000-0000-000000000000}"/>
  <bookViews>
    <workbookView xWindow="0" yWindow="740" windowWidth="29400" windowHeight="18380" xr2:uid="{63F287FD-E290-7C43-940A-35C024DF9A14}"/>
  </bookViews>
  <sheets>
    <sheet name="F3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________________SCH6" localSheetId="0">'[6]04REL'!#REF!</definedName>
    <definedName name="__________________SCH6">'[6]04REL'!#REF!</definedName>
    <definedName name="_________________SCH6" localSheetId="0">'[6]04REL'!#REF!</definedName>
    <definedName name="_________________SCH6">'[6]04REL'!#REF!</definedName>
    <definedName name="________________SCH6" localSheetId="0">'[6]04REL'!#REF!</definedName>
    <definedName name="________________SCH6">'[6]04REL'!#REF!</definedName>
    <definedName name="_______________SCH6" localSheetId="0">'[6]04REL'!#REF!</definedName>
    <definedName name="_______________SCH6">'[6]04REL'!#REF!</definedName>
    <definedName name="______________SCH6" localSheetId="0">'[6]04REL'!#REF!</definedName>
    <definedName name="______________SCH6">'[6]04REL'!#REF!</definedName>
    <definedName name="_____________SCH6" localSheetId="0">'[6]04REL'!#REF!</definedName>
    <definedName name="_____________SCH6">'[6]04REL'!#REF!</definedName>
    <definedName name="____________SCH6" localSheetId="0">'[6]04REL'!#REF!</definedName>
    <definedName name="____________SCH6">'[6]04REL'!#REF!</definedName>
    <definedName name="___________SCH6" localSheetId="0">'[6]04REL'!#REF!</definedName>
    <definedName name="___________SCH6">'[6]04REL'!#REF!</definedName>
    <definedName name="__________SCH6" localSheetId="0">'[6]04REL'!#REF!</definedName>
    <definedName name="__________SCH6">'[6]04REL'!#REF!</definedName>
    <definedName name="_________SCH6" localSheetId="0">'[6]04REL'!#REF!</definedName>
    <definedName name="_________SCH6">'[6]04REL'!#REF!</definedName>
    <definedName name="________SCH6" localSheetId="0">'[6]04REL'!#REF!</definedName>
    <definedName name="________SCH6">'[6]04REL'!#REF!</definedName>
    <definedName name="_______SCH6" localSheetId="0">'[6]04REL'!#REF!</definedName>
    <definedName name="_______SCH6">'[6]04REL'!#REF!</definedName>
    <definedName name="______SCH6" localSheetId="0">'[6]04REL'!#REF!</definedName>
    <definedName name="______SCH6">'[6]04REL'!#REF!</definedName>
    <definedName name="____SCH6" localSheetId="0">'[6]04REL'!#REF!</definedName>
    <definedName name="____SCH6">'[6]04REL'!#REF!</definedName>
    <definedName name="___ABC5" localSheetId="0">'[6]04REL'!#REF!</definedName>
    <definedName name="___ABC5">'[6]04REL'!#REF!</definedName>
    <definedName name="___SCH6" localSheetId="0">'[6]04REL'!#REF!</definedName>
    <definedName name="___SCH6">'[6]04REL'!#REF!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[8]Ambala!$B$11:$K$401</definedName>
    <definedName name="__cir10">[8]Hisar!$B$11:$K$401</definedName>
    <definedName name="__cir11">[8]Sirsa!$B$11:$K$401</definedName>
    <definedName name="__cir12">[8]Jind!$B$11:$K$401</definedName>
    <definedName name="__cir13">[8]Bhiwani!$B$11:$K$401</definedName>
    <definedName name="__cir2">[8]Yamunanagar!$B$11:$K$401</definedName>
    <definedName name="__cir3">[8]Kurukshetra!$B$11:$K$401</definedName>
    <definedName name="__cir4">[8]Karnal!$B$11:$K$401</definedName>
    <definedName name="__cir5">[8]Sonepat!$B$11:$K$401</definedName>
    <definedName name="__cir6">[8]Rohtak!$B$11:$K$401</definedName>
    <definedName name="__cir7">[8]Faridabad!$B$11:$K$401</definedName>
    <definedName name="__cir8">[8]Gurgaon!$B$11:$K$401</definedName>
    <definedName name="__cir9">[8]Narnaul!$B$11:$K$401</definedName>
    <definedName name="__FOR1" localSheetId="0">IF([9]Scenario!$B$9=1,__cir1,0)</definedName>
    <definedName name="__FOR1">IF([9]Scenario!$B$9=1,__cir1,0)</definedName>
    <definedName name="__FOR10" localSheetId="0">IF([9]Scenario!$K$9=1,__cir10,0)</definedName>
    <definedName name="__FOR10">IF([9]Scenario!$K$9=1,__cir10,0)</definedName>
    <definedName name="__FOR11" localSheetId="0">IF([9]Scenario!$L$9=1,__cir11,0)</definedName>
    <definedName name="__FOR11">IF([9]Scenario!$L$9=1,__cir11,0)</definedName>
    <definedName name="__FOR12" localSheetId="0">IF([9]Scenario!$M$9=1,__cir12,0)</definedName>
    <definedName name="__FOR12">IF([9]Scenario!$M$9=1,__cir12,0)</definedName>
    <definedName name="__FOR13" localSheetId="0">IF([9]Scenario!$N$9=1,__cir13,0)</definedName>
    <definedName name="__FOR13">IF([9]Scenario!$N$9=1,__cir13,0)</definedName>
    <definedName name="__FOR2" localSheetId="0">IF([9]Scenario!$C$9=1,__cir2,0)</definedName>
    <definedName name="__FOR2">IF([9]Scenario!$C$9=1,__cir2,0)</definedName>
    <definedName name="__FOR3" localSheetId="0">IF([9]Scenario!$D$9=1,__cir3,0)</definedName>
    <definedName name="__FOR3">IF([9]Scenario!$D$9=1,__cir3,0)</definedName>
    <definedName name="__FOR4" localSheetId="0">IF([9]Scenario!$E$9=1,__cir4,0)</definedName>
    <definedName name="__FOR4">IF([9]Scenario!$E$9=1,__cir4,0)</definedName>
    <definedName name="__FOR5" localSheetId="0">IF([9]Scenario!$F$9=1,__cir5,0)</definedName>
    <definedName name="__FOR5">IF([9]Scenario!$F$9=1,__cir5,0)</definedName>
    <definedName name="__FOR6" localSheetId="0">IF([9]Scenario!$G$9=1,__cir6,0)</definedName>
    <definedName name="__FOR6">IF([9]Scenario!$G$9=1,__cir6,0)</definedName>
    <definedName name="__FOR7" localSheetId="0">IF([9]Scenario!$H$9=1,__cir7,0)</definedName>
    <definedName name="__FOR7">IF([9]Scenario!$H$9=1,__cir7,0)</definedName>
    <definedName name="__FOR8" localSheetId="0">IF([9]Scenario!$I$9=1,__cir8,0)</definedName>
    <definedName name="__FOR8">IF([9]Scenario!$I$9=1,__cir8,0)</definedName>
    <definedName name="__FOR9" localSheetId="0">IF([9]Scenario!$J$9=1,__cir9,0)</definedName>
    <definedName name="__FOR9">IF([9]Scenario!$J$9=1,__cir9,0)</definedName>
    <definedName name="__SCH6" localSheetId="0">'[6]04REL'!#REF!</definedName>
    <definedName name="__SCH6">'[6]04REL'!#REF!</definedName>
    <definedName name="_3.7" localSheetId="0">'[6]04REL'!#REF!</definedName>
    <definedName name="_3.7">'[6]04REL'!#REF!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[10]Ambala!$B$11:$K$401</definedName>
    <definedName name="_cir10">[10]Hisar!$B$11:$K$401</definedName>
    <definedName name="_cir11">[10]Sirsa!$B$11:$K$401</definedName>
    <definedName name="_cir12">[10]Jind!$B$11:$K$401</definedName>
    <definedName name="_cir13">[10]Bhiwani!$B$11:$K$401</definedName>
    <definedName name="_cir2">[10]Yamunanagar!$B$11:$K$401</definedName>
    <definedName name="_cir3">[10]Kurukshetra!$B$11:$K$401</definedName>
    <definedName name="_cir4">[10]Karnal!$B$11:$K$401</definedName>
    <definedName name="_cir5">[10]Sonepat!$B$11:$K$401</definedName>
    <definedName name="_cir6">[10]Rohtak!$B$11:$K$401</definedName>
    <definedName name="_cir7">[10]Faridabad!$B$11:$K$401</definedName>
    <definedName name="_cir8">[10]Gurgaon!$B$11:$K$401</definedName>
    <definedName name="_cir9">[10]Narnaul!$B$11:$K$401</definedName>
    <definedName name="_Fill" localSheetId="0" hidden="1">#REF!</definedName>
    <definedName name="_Fill" hidden="1">#REF!</definedName>
    <definedName name="_xlnm._FilterDatabase" localSheetId="0" hidden="1">'F3.1'!$A$9:$P$345</definedName>
    <definedName name="_FOR1" localSheetId="0">IF([9]Scenario!$B$9=1,_cir1,0)</definedName>
    <definedName name="_FOR1">IF([9]Scenario!$B$9=1,_cir1,0)</definedName>
    <definedName name="_FOR10" localSheetId="0">IF([9]Scenario!$K$9=1,_cir10,0)</definedName>
    <definedName name="_FOR10">IF([9]Scenario!$K$9=1,_cir10,0)</definedName>
    <definedName name="_FOR11" localSheetId="0">IF([9]Scenario!$L$9=1,_cir11,0)</definedName>
    <definedName name="_FOR11">IF([9]Scenario!$L$9=1,_cir11,0)</definedName>
    <definedName name="_FOR12" localSheetId="0">IF([9]Scenario!$M$9=1,_cir12,0)</definedName>
    <definedName name="_FOR12">IF([9]Scenario!$M$9=1,_cir12,0)</definedName>
    <definedName name="_FOR13" localSheetId="0">IF([9]Scenario!$N$9=1,_cir13,0)</definedName>
    <definedName name="_FOR13">IF([9]Scenario!$N$9=1,_cir13,0)</definedName>
    <definedName name="_FOR2" localSheetId="0">IF([9]Scenario!$C$9=1,_cir2,0)</definedName>
    <definedName name="_FOR2">IF([9]Scenario!$C$9=1,_cir2,0)</definedName>
    <definedName name="_FOR3" localSheetId="0">IF([9]Scenario!$D$9=1,_cir3,0)</definedName>
    <definedName name="_FOR3">IF([9]Scenario!$D$9=1,_cir3,0)</definedName>
    <definedName name="_FOR4" localSheetId="0">IF([9]Scenario!$E$9=1,_cir4,0)</definedName>
    <definedName name="_FOR4">IF([9]Scenario!$E$9=1,_cir4,0)</definedName>
    <definedName name="_FOR5" localSheetId="0">IF([9]Scenario!$F$9=1,_cir5,0)</definedName>
    <definedName name="_FOR5">IF([9]Scenario!$F$9=1,_cir5,0)</definedName>
    <definedName name="_FOR6" localSheetId="0">IF([9]Scenario!$G$9=1,_cir6,0)</definedName>
    <definedName name="_FOR6">IF([9]Scenario!$G$9=1,_cir6,0)</definedName>
    <definedName name="_FOR7" localSheetId="0">IF([9]Scenario!$H$9=1,_cir7,0)</definedName>
    <definedName name="_FOR7">IF([9]Scenario!$H$9=1,_cir7,0)</definedName>
    <definedName name="_FOR8" localSheetId="0">IF([9]Scenario!$I$9=1,_cir8,0)</definedName>
    <definedName name="_FOR8">IF([9]Scenario!$I$9=1,_cir8,0)</definedName>
    <definedName name="_FOR9" localSheetId="0">IF([9]Scenario!$J$9=1,_cir9,0)</definedName>
    <definedName name="_FOR9">IF([9]Scenario!$J$9=1,_cir9,0)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'[11]04REL'!#REF!</definedName>
    <definedName name="_SCH6">'[11]04REL'!#REF!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[12]Addl.40!$A$38:$I$284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>#REF!</definedName>
    <definedName name="bi" localSheetId="0">#REF!</definedName>
    <definedName name="bi">#REF!</definedName>
    <definedName name="ChangeinAccruedInterest" localSheetId="0">'[13]Cash Flow'!#REF!</definedName>
    <definedName name="ChangeinAccruedInterest">'[13]Cash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[14]Sheet1!$A$1508:$Q$1541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>#REF!</definedName>
    <definedName name="dom" localSheetId="0">#REF!</definedName>
    <definedName name="dom">#REF!</definedName>
    <definedName name="dpc">'[15]dpc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>[16]MONTHWISE!#REF!</definedName>
    <definedName name="FOR10a" localSheetId="0">IF([9]Scenario!$K$9=0,__cir10,0)</definedName>
    <definedName name="FOR10a">IF([9]Scenario!$K$9=0,__cir10,0)</definedName>
    <definedName name="FOR11a" localSheetId="0">IF([9]Scenario!$L$9=0,__cir11,0)</definedName>
    <definedName name="FOR11a">IF([9]Scenario!$L$9=0,__cir11,0)</definedName>
    <definedName name="FOR12a" localSheetId="0">IF([9]Scenario!$M$9=0,__cir12,0)</definedName>
    <definedName name="FOR12a">IF([9]Scenario!$M$9=0,__cir12,0)</definedName>
    <definedName name="FOR13a" localSheetId="0">IF([9]Scenario!$N$9=0,__cir13,0)</definedName>
    <definedName name="FOR13a">IF([9]Scenario!$N$9=0,__cir13,0)</definedName>
    <definedName name="FOR1a" localSheetId="0">IF([9]Scenario!$B$9=0, __cir1,0)</definedName>
    <definedName name="FOR1a">IF([9]Scenario!$B$9=0, __cir1,0)</definedName>
    <definedName name="FOR2a" localSheetId="0">IF([9]Scenario!$C$9=0,__cir2,0)</definedName>
    <definedName name="FOR2a">IF([9]Scenario!$C$9=0,__cir2,0)</definedName>
    <definedName name="FOR3a" localSheetId="0">IF([9]Scenario!$D$9=0,__cir3,0)</definedName>
    <definedName name="FOR3a">IF([9]Scenario!$D$9=0,__cir3,0)</definedName>
    <definedName name="FOR4a" localSheetId="0">IF([9]Scenario!$E$9=0,__cir4,0)</definedName>
    <definedName name="FOR4a">IF([9]Scenario!$E$9=0,__cir4,0)</definedName>
    <definedName name="FOR5a" localSheetId="0">IF([9]Scenario!$F$9=0,__cir5,0)</definedName>
    <definedName name="FOR5a">IF([9]Scenario!$F$9=0,__cir5,0)</definedName>
    <definedName name="FOR6a" localSheetId="0">IF([9]Scenario!$G$9=0,__cir6,0)</definedName>
    <definedName name="FOR6a">IF([9]Scenario!$G$9=0,__cir6,0)</definedName>
    <definedName name="FOR7a" localSheetId="0">IF([9]Scenario!$H$9=0,__cir7,0)</definedName>
    <definedName name="FOR7a">IF([9]Scenario!$H$9=0,__cir7,0)</definedName>
    <definedName name="FOR8a" localSheetId="0">IF([9]Scenario!$I$9=0,__cir8,0)</definedName>
    <definedName name="FOR8a">IF([9]Scenario!$I$9=0,__cir8,0)</definedName>
    <definedName name="FOR9a" localSheetId="0">IF([9]Scenario!$J$9=0,__cir9,0)</definedName>
    <definedName name="FOR9a">IF([9]Scenario!$J$9=0,__cir9,0)</definedName>
    <definedName name="form" localSheetId="0">'[6]04REL'!#REF!</definedName>
    <definedName name="form">'[6]04REL'!#REF!</definedName>
    <definedName name="form__" localSheetId="0">'[6]04REL'!#REF!</definedName>
    <definedName name="form__">'[6]04REL'!#REF!</definedName>
    <definedName name="form3" localSheetId="0">'[6]04REL'!#REF!</definedName>
    <definedName name="form3">'[6]04REL'!#REF!</definedName>
    <definedName name="form3.7" localSheetId="0">'[6]04REL'!#REF!</definedName>
    <definedName name="form3.7">'[6]04REL'!#REF!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'[17]A 3.7'!$H$35,'[17]A 3.7'!$H$44</definedName>
    <definedName name="Intt_Charge_eY" localSheetId="0">#REF!,#REF!</definedName>
    <definedName name="Intt_Charge_eY">#REF!,#REF!</definedName>
    <definedName name="Intt_Charge_ey_1">'[17]A 3.7'!$I$35,'[17]A 3.7'!$I$44</definedName>
    <definedName name="Intt_Charge_PY" localSheetId="0">#REF!,#REF!</definedName>
    <definedName name="Intt_Charge_PY">#REF!,#REF!</definedName>
    <definedName name="Intt_Charge_py_1">'[17]A 3.7'!$G$35,'[17]A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'[18]Input Data'!#REF!</definedName>
    <definedName name="Iteration_switch">'[18]Input Data'!#REF!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>'[19]Loan Position'!$B$176:$G$176</definedName>
    <definedName name="LTLRepayment">'[19]Loan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'F3.1'!$A$1:$P$346</definedName>
    <definedName name="_xlnm.Print_Area">[16]MONTHWISE!#REF!</definedName>
    <definedName name="PRINT_AREA_MI" localSheetId="0">[16]MONTHWISE!#REF!</definedName>
    <definedName name="PRINT_AREA_MI">[16]MONTHWISE!#REF!</definedName>
    <definedName name="_xlnm.Print_Titles" localSheetId="0">'F3.1'!$A:$B,'F3.1'!$1:$10</definedName>
    <definedName name="q">'[20]A 3.7'!$I$35,'[20]A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'[6]04REL'!#REF!</definedName>
    <definedName name="revised">'[6]04REL'!#REF!</definedName>
    <definedName name="same" localSheetId="0">#REF!</definedName>
    <definedName name="same">#REF!</definedName>
    <definedName name="sca" localSheetId="0">'[21]04REL'!#REF!</definedName>
    <definedName name="sca">'[22]04REL'!#REF!</definedName>
    <definedName name="SFLEKJGKWE" localSheetId="0">#REF!</definedName>
    <definedName name="SFLEKJGKWE">#REF!</definedName>
    <definedName name="shft1">[15]SUMMERY!$P$1</definedName>
    <definedName name="shftI">[23]SUMMERY!$P$1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>'[19]Loan Position'!$B$177:$G$177</definedName>
    <definedName name="STLRepayment">'[19]Loan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1" i="1" l="1"/>
  <c r="G391" i="1"/>
  <c r="O390" i="1"/>
  <c r="G390" i="1"/>
  <c r="O389" i="1"/>
  <c r="G389" i="1"/>
  <c r="O388" i="1"/>
  <c r="G388" i="1"/>
  <c r="O387" i="1"/>
  <c r="G387" i="1"/>
  <c r="O386" i="1"/>
  <c r="G386" i="1"/>
  <c r="O385" i="1"/>
  <c r="L385" i="1"/>
  <c r="G385" i="1"/>
  <c r="O384" i="1"/>
  <c r="L384" i="1"/>
  <c r="G384" i="1"/>
  <c r="O383" i="1"/>
  <c r="L383" i="1"/>
  <c r="G383" i="1"/>
  <c r="O382" i="1"/>
  <c r="L382" i="1"/>
  <c r="G382" i="1"/>
  <c r="O381" i="1"/>
  <c r="L381" i="1"/>
  <c r="G381" i="1"/>
  <c r="O380" i="1"/>
  <c r="L380" i="1"/>
  <c r="G380" i="1"/>
  <c r="O379" i="1"/>
  <c r="L379" i="1"/>
  <c r="G379" i="1"/>
  <c r="O378" i="1"/>
  <c r="L378" i="1"/>
  <c r="G378" i="1"/>
  <c r="O377" i="1"/>
  <c r="L377" i="1"/>
  <c r="G377" i="1"/>
  <c r="O376" i="1"/>
  <c r="L376" i="1"/>
  <c r="G376" i="1"/>
  <c r="O375" i="1"/>
  <c r="L375" i="1"/>
  <c r="G375" i="1"/>
  <c r="O374" i="1"/>
  <c r="L374" i="1"/>
  <c r="G374" i="1"/>
  <c r="O373" i="1"/>
  <c r="L373" i="1"/>
  <c r="G373" i="1"/>
  <c r="O372" i="1"/>
  <c r="L372" i="1"/>
  <c r="G372" i="1"/>
  <c r="O371" i="1"/>
  <c r="L371" i="1"/>
  <c r="G371" i="1"/>
  <c r="O370" i="1"/>
  <c r="L370" i="1"/>
  <c r="G370" i="1"/>
  <c r="O369" i="1"/>
  <c r="L369" i="1"/>
  <c r="G369" i="1"/>
  <c r="O368" i="1"/>
  <c r="L368" i="1"/>
  <c r="G368" i="1"/>
  <c r="O367" i="1"/>
  <c r="L367" i="1"/>
  <c r="G367" i="1"/>
  <c r="O366" i="1"/>
  <c r="L366" i="1"/>
  <c r="G366" i="1"/>
  <c r="O365" i="1"/>
  <c r="L365" i="1"/>
  <c r="G365" i="1"/>
  <c r="O364" i="1"/>
  <c r="L364" i="1"/>
  <c r="G364" i="1"/>
  <c r="O363" i="1"/>
  <c r="L363" i="1"/>
  <c r="G363" i="1"/>
  <c r="O362" i="1"/>
  <c r="L362" i="1"/>
  <c r="G362" i="1"/>
  <c r="O361" i="1"/>
  <c r="L361" i="1"/>
  <c r="G361" i="1"/>
  <c r="O360" i="1"/>
  <c r="L360" i="1"/>
  <c r="G360" i="1"/>
  <c r="O359" i="1"/>
  <c r="L359" i="1"/>
  <c r="G359" i="1"/>
  <c r="O358" i="1"/>
  <c r="L358" i="1"/>
  <c r="G358" i="1"/>
  <c r="O357" i="1"/>
  <c r="L357" i="1"/>
  <c r="G357" i="1"/>
  <c r="O356" i="1"/>
  <c r="L356" i="1"/>
  <c r="G356" i="1"/>
  <c r="O355" i="1"/>
  <c r="L355" i="1"/>
  <c r="G355" i="1"/>
  <c r="O354" i="1"/>
  <c r="L354" i="1"/>
  <c r="G354" i="1"/>
  <c r="O353" i="1"/>
  <c r="L353" i="1"/>
  <c r="G353" i="1"/>
  <c r="O352" i="1"/>
  <c r="L352" i="1"/>
  <c r="G352" i="1"/>
  <c r="O351" i="1"/>
  <c r="L351" i="1"/>
  <c r="G351" i="1"/>
  <c r="O350" i="1"/>
  <c r="G350" i="1"/>
  <c r="O349" i="1"/>
  <c r="G349" i="1"/>
  <c r="O348" i="1"/>
  <c r="G348" i="1"/>
  <c r="L347" i="1"/>
  <c r="O347" i="1" s="1"/>
  <c r="G342" i="1"/>
  <c r="P342" i="1" s="1"/>
  <c r="P341" i="1"/>
  <c r="I341" i="1"/>
  <c r="H341" i="1"/>
  <c r="G341" i="1"/>
  <c r="I340" i="1"/>
  <c r="I342" i="1" s="1"/>
  <c r="H340" i="1"/>
  <c r="G340" i="1"/>
  <c r="P340" i="1" s="1"/>
  <c r="G336" i="1"/>
  <c r="P336" i="1" s="1"/>
  <c r="P335" i="1"/>
  <c r="I335" i="1"/>
  <c r="H335" i="1" s="1"/>
  <c r="G335" i="1"/>
  <c r="P334" i="1"/>
  <c r="I334" i="1"/>
  <c r="G334" i="1"/>
  <c r="L331" i="1"/>
  <c r="O331" i="1" s="1"/>
  <c r="L330" i="1"/>
  <c r="O330" i="1" s="1"/>
  <c r="O329" i="1"/>
  <c r="L329" i="1"/>
  <c r="L328" i="1"/>
  <c r="O328" i="1" s="1"/>
  <c r="L327" i="1"/>
  <c r="O327" i="1" s="1"/>
  <c r="O326" i="1"/>
  <c r="O325" i="1"/>
  <c r="O321" i="1"/>
  <c r="P321" i="1" s="1"/>
  <c r="L321" i="1"/>
  <c r="I321" i="1"/>
  <c r="H321" i="1"/>
  <c r="G321" i="1"/>
  <c r="L320" i="1"/>
  <c r="P320" i="1" s="1"/>
  <c r="I320" i="1"/>
  <c r="G320" i="1"/>
  <c r="G322" i="1" s="1"/>
  <c r="O319" i="1"/>
  <c r="L319" i="1"/>
  <c r="I319" i="1"/>
  <c r="G319" i="1"/>
  <c r="L316" i="1"/>
  <c r="O316" i="1" s="1"/>
  <c r="O311" i="1"/>
  <c r="L310" i="1"/>
  <c r="I310" i="1"/>
  <c r="H310" i="1" s="1"/>
  <c r="G310" i="1"/>
  <c r="L309" i="1"/>
  <c r="I309" i="1"/>
  <c r="H309" i="1"/>
  <c r="G309" i="1"/>
  <c r="L308" i="1"/>
  <c r="O308" i="1" s="1"/>
  <c r="P308" i="1" s="1"/>
  <c r="I308" i="1"/>
  <c r="H308" i="1"/>
  <c r="G308" i="1"/>
  <c r="L307" i="1"/>
  <c r="I307" i="1"/>
  <c r="O307" i="1" s="1"/>
  <c r="P307" i="1" s="1"/>
  <c r="H307" i="1"/>
  <c r="G307" i="1"/>
  <c r="P306" i="1"/>
  <c r="L306" i="1"/>
  <c r="I306" i="1"/>
  <c r="O306" i="1" s="1"/>
  <c r="H306" i="1"/>
  <c r="G306" i="1"/>
  <c r="L305" i="1"/>
  <c r="I305" i="1"/>
  <c r="O305" i="1" s="1"/>
  <c r="P305" i="1" s="1"/>
  <c r="H305" i="1"/>
  <c r="G305" i="1"/>
  <c r="L304" i="1"/>
  <c r="I304" i="1"/>
  <c r="H304" i="1"/>
  <c r="H312" i="1" s="1"/>
  <c r="G304" i="1"/>
  <c r="G312" i="1" s="1"/>
  <c r="L303" i="1"/>
  <c r="I303" i="1"/>
  <c r="H303" i="1"/>
  <c r="G303" i="1"/>
  <c r="L302" i="1"/>
  <c r="O302" i="1" s="1"/>
  <c r="L300" i="1"/>
  <c r="O300" i="1" s="1"/>
  <c r="P300" i="1" s="1"/>
  <c r="I300" i="1"/>
  <c r="H300" i="1"/>
  <c r="L299" i="1"/>
  <c r="O299" i="1" s="1"/>
  <c r="P299" i="1" s="1"/>
  <c r="I299" i="1"/>
  <c r="H299" i="1"/>
  <c r="G299" i="1"/>
  <c r="L298" i="1"/>
  <c r="O298" i="1" s="1"/>
  <c r="P298" i="1" s="1"/>
  <c r="I298" i="1"/>
  <c r="H298" i="1"/>
  <c r="G298" i="1"/>
  <c r="G300" i="1" s="1"/>
  <c r="H292" i="1"/>
  <c r="H294" i="1" s="1"/>
  <c r="G292" i="1"/>
  <c r="G294" i="1" s="1"/>
  <c r="O291" i="1"/>
  <c r="L291" i="1"/>
  <c r="O290" i="1"/>
  <c r="L290" i="1"/>
  <c r="L289" i="1"/>
  <c r="O289" i="1" s="1"/>
  <c r="L288" i="1"/>
  <c r="O288" i="1" s="1"/>
  <c r="H288" i="1"/>
  <c r="L287" i="1"/>
  <c r="I287" i="1"/>
  <c r="H287" i="1" s="1"/>
  <c r="G287" i="1"/>
  <c r="L286" i="1"/>
  <c r="I286" i="1"/>
  <c r="O286" i="1" s="1"/>
  <c r="H286" i="1"/>
  <c r="G286" i="1"/>
  <c r="L285" i="1"/>
  <c r="I285" i="1"/>
  <c r="L284" i="1"/>
  <c r="I284" i="1"/>
  <c r="O284" i="1" s="1"/>
  <c r="H284" i="1"/>
  <c r="G284" i="1"/>
  <c r="L283" i="1"/>
  <c r="O283" i="1" s="1"/>
  <c r="P283" i="1" s="1"/>
  <c r="I283" i="1"/>
  <c r="H283" i="1"/>
  <c r="G283" i="1"/>
  <c r="L282" i="1"/>
  <c r="I282" i="1"/>
  <c r="O282" i="1" s="1"/>
  <c r="P282" i="1" s="1"/>
  <c r="G282" i="1"/>
  <c r="L281" i="1"/>
  <c r="I281" i="1"/>
  <c r="G281" i="1"/>
  <c r="O280" i="1"/>
  <c r="P280" i="1" s="1"/>
  <c r="L280" i="1"/>
  <c r="I280" i="1"/>
  <c r="I292" i="1" s="1"/>
  <c r="H280" i="1"/>
  <c r="G280" i="1"/>
  <c r="L279" i="1"/>
  <c r="L278" i="1"/>
  <c r="I278" i="1"/>
  <c r="H278" i="1" s="1"/>
  <c r="G278" i="1"/>
  <c r="P277" i="1"/>
  <c r="O277" i="1"/>
  <c r="L277" i="1"/>
  <c r="L292" i="1" s="1"/>
  <c r="I277" i="1"/>
  <c r="I279" i="1" s="1"/>
  <c r="O279" i="1" s="1"/>
  <c r="P279" i="1" s="1"/>
  <c r="H277" i="1"/>
  <c r="G277" i="1"/>
  <c r="G279" i="1" s="1"/>
  <c r="L276" i="1"/>
  <c r="L275" i="1"/>
  <c r="I275" i="1"/>
  <c r="O275" i="1" s="1"/>
  <c r="H275" i="1"/>
  <c r="O274" i="1"/>
  <c r="L274" i="1"/>
  <c r="I274" i="1"/>
  <c r="H274" i="1"/>
  <c r="G274" i="1"/>
  <c r="L273" i="1"/>
  <c r="I273" i="1"/>
  <c r="O273" i="1" s="1"/>
  <c r="H273" i="1"/>
  <c r="G273" i="1"/>
  <c r="G275" i="1" s="1"/>
  <c r="L272" i="1"/>
  <c r="L271" i="1"/>
  <c r="I271" i="1"/>
  <c r="H271" i="1"/>
  <c r="G271" i="1"/>
  <c r="L270" i="1"/>
  <c r="O270" i="1" s="1"/>
  <c r="P270" i="1" s="1"/>
  <c r="I270" i="1"/>
  <c r="H270" i="1"/>
  <c r="G270" i="1"/>
  <c r="L269" i="1"/>
  <c r="O268" i="1"/>
  <c r="L268" i="1"/>
  <c r="I268" i="1"/>
  <c r="H268" i="1"/>
  <c r="G268" i="1"/>
  <c r="L267" i="1"/>
  <c r="I267" i="1"/>
  <c r="O267" i="1" s="1"/>
  <c r="P267" i="1" s="1"/>
  <c r="H267" i="1"/>
  <c r="H269" i="1" s="1"/>
  <c r="G267" i="1"/>
  <c r="G269" i="1" s="1"/>
  <c r="L266" i="1"/>
  <c r="O265" i="1"/>
  <c r="L265" i="1"/>
  <c r="I265" i="1"/>
  <c r="H265" i="1"/>
  <c r="G265" i="1"/>
  <c r="O264" i="1"/>
  <c r="L264" i="1"/>
  <c r="I264" i="1"/>
  <c r="I266" i="1" s="1"/>
  <c r="O266" i="1" s="1"/>
  <c r="H264" i="1"/>
  <c r="H266" i="1" s="1"/>
  <c r="G264" i="1"/>
  <c r="G266" i="1" s="1"/>
  <c r="L263" i="1"/>
  <c r="L262" i="1"/>
  <c r="O262" i="1" s="1"/>
  <c r="I262" i="1"/>
  <c r="H262" i="1"/>
  <c r="G262" i="1"/>
  <c r="P261" i="1"/>
  <c r="O261" i="1"/>
  <c r="L261" i="1"/>
  <c r="I261" i="1"/>
  <c r="I263" i="1" s="1"/>
  <c r="O263" i="1" s="1"/>
  <c r="H261" i="1"/>
  <c r="H263" i="1" s="1"/>
  <c r="G261" i="1"/>
  <c r="G263" i="1" s="1"/>
  <c r="P263" i="1" s="1"/>
  <c r="G260" i="1"/>
  <c r="L259" i="1"/>
  <c r="I259" i="1"/>
  <c r="O259" i="1" s="1"/>
  <c r="G259" i="1"/>
  <c r="L258" i="1"/>
  <c r="L260" i="1" s="1"/>
  <c r="I258" i="1"/>
  <c r="O258" i="1" s="1"/>
  <c r="P258" i="1" s="1"/>
  <c r="H258" i="1"/>
  <c r="G258" i="1"/>
  <c r="L257" i="1"/>
  <c r="I257" i="1"/>
  <c r="O257" i="1" s="1"/>
  <c r="P257" i="1" s="1"/>
  <c r="L256" i="1"/>
  <c r="I256" i="1"/>
  <c r="H256" i="1" s="1"/>
  <c r="G256" i="1"/>
  <c r="L255" i="1"/>
  <c r="I255" i="1"/>
  <c r="O255" i="1" s="1"/>
  <c r="P255" i="1" s="1"/>
  <c r="H255" i="1"/>
  <c r="H257" i="1" s="1"/>
  <c r="G255" i="1"/>
  <c r="G257" i="1" s="1"/>
  <c r="L254" i="1"/>
  <c r="L253" i="1"/>
  <c r="I253" i="1"/>
  <c r="O253" i="1" s="1"/>
  <c r="G253" i="1"/>
  <c r="G254" i="1" s="1"/>
  <c r="L252" i="1"/>
  <c r="I252" i="1"/>
  <c r="H252" i="1"/>
  <c r="G252" i="1"/>
  <c r="L251" i="1"/>
  <c r="I251" i="1"/>
  <c r="O251" i="1" s="1"/>
  <c r="P251" i="1" s="1"/>
  <c r="H251" i="1"/>
  <c r="L250" i="1"/>
  <c r="I250" i="1"/>
  <c r="O250" i="1" s="1"/>
  <c r="H250" i="1"/>
  <c r="G250" i="1"/>
  <c r="L249" i="1"/>
  <c r="I249" i="1"/>
  <c r="H249" i="1" s="1"/>
  <c r="G249" i="1"/>
  <c r="G251" i="1" s="1"/>
  <c r="H248" i="1"/>
  <c r="O247" i="1"/>
  <c r="L247" i="1"/>
  <c r="I247" i="1"/>
  <c r="H247" i="1"/>
  <c r="G247" i="1"/>
  <c r="L246" i="1"/>
  <c r="L248" i="1" s="1"/>
  <c r="I246" i="1"/>
  <c r="I294" i="1" s="1"/>
  <c r="H246" i="1"/>
  <c r="G246" i="1"/>
  <c r="G248" i="1" s="1"/>
  <c r="L236" i="1"/>
  <c r="O236" i="1" s="1"/>
  <c r="P236" i="1" s="1"/>
  <c r="I236" i="1"/>
  <c r="H236" i="1" s="1"/>
  <c r="G236" i="1"/>
  <c r="C235" i="1"/>
  <c r="L234" i="1"/>
  <c r="O234" i="1" s="1"/>
  <c r="P234" i="1" s="1"/>
  <c r="I234" i="1"/>
  <c r="H234" i="1"/>
  <c r="G234" i="1"/>
  <c r="L233" i="1"/>
  <c r="I233" i="1"/>
  <c r="O233" i="1" s="1"/>
  <c r="H233" i="1"/>
  <c r="G233" i="1"/>
  <c r="L232" i="1"/>
  <c r="I232" i="1"/>
  <c r="O232" i="1" s="1"/>
  <c r="P232" i="1" s="1"/>
  <c r="H232" i="1"/>
  <c r="G232" i="1"/>
  <c r="L231" i="1"/>
  <c r="I231" i="1"/>
  <c r="H231" i="1"/>
  <c r="G231" i="1"/>
  <c r="L230" i="1"/>
  <c r="I230" i="1"/>
  <c r="G230" i="1"/>
  <c r="L229" i="1"/>
  <c r="O229" i="1" s="1"/>
  <c r="P229" i="1" s="1"/>
  <c r="I229" i="1"/>
  <c r="H229" i="1"/>
  <c r="G229" i="1"/>
  <c r="O228" i="1"/>
  <c r="P228" i="1" s="1"/>
  <c r="L228" i="1"/>
  <c r="I228" i="1"/>
  <c r="H228" i="1"/>
  <c r="G228" i="1"/>
  <c r="P227" i="1"/>
  <c r="L227" i="1"/>
  <c r="I227" i="1"/>
  <c r="O227" i="1" s="1"/>
  <c r="H227" i="1"/>
  <c r="G227" i="1"/>
  <c r="L226" i="1"/>
  <c r="I226" i="1"/>
  <c r="O226" i="1" s="1"/>
  <c r="P226" i="1" s="1"/>
  <c r="H226" i="1"/>
  <c r="G226" i="1"/>
  <c r="L225" i="1"/>
  <c r="O225" i="1" s="1"/>
  <c r="P225" i="1" s="1"/>
  <c r="I225" i="1"/>
  <c r="H225" i="1"/>
  <c r="G225" i="1"/>
  <c r="L224" i="1"/>
  <c r="O224" i="1" s="1"/>
  <c r="I224" i="1"/>
  <c r="H224" i="1"/>
  <c r="G224" i="1"/>
  <c r="L223" i="1"/>
  <c r="O223" i="1" s="1"/>
  <c r="P223" i="1" s="1"/>
  <c r="I223" i="1"/>
  <c r="H223" i="1" s="1"/>
  <c r="G223" i="1"/>
  <c r="L222" i="1"/>
  <c r="I222" i="1"/>
  <c r="O222" i="1" s="1"/>
  <c r="H222" i="1"/>
  <c r="G222" i="1"/>
  <c r="P221" i="1"/>
  <c r="O221" i="1"/>
  <c r="L221" i="1"/>
  <c r="I221" i="1"/>
  <c r="H221" i="1"/>
  <c r="G221" i="1"/>
  <c r="L220" i="1"/>
  <c r="I220" i="1"/>
  <c r="H220" i="1"/>
  <c r="G220" i="1"/>
  <c r="L219" i="1"/>
  <c r="I219" i="1"/>
  <c r="H219" i="1"/>
  <c r="G219" i="1"/>
  <c r="L217" i="1"/>
  <c r="I217" i="1"/>
  <c r="O217" i="1" s="1"/>
  <c r="G217" i="1"/>
  <c r="O216" i="1"/>
  <c r="L216" i="1"/>
  <c r="I216" i="1"/>
  <c r="G216" i="1"/>
  <c r="F215" i="1"/>
  <c r="L214" i="1"/>
  <c r="I214" i="1"/>
  <c r="O214" i="1" s="1"/>
  <c r="H214" i="1"/>
  <c r="G214" i="1"/>
  <c r="L213" i="1"/>
  <c r="O213" i="1" s="1"/>
  <c r="P213" i="1" s="1"/>
  <c r="I213" i="1"/>
  <c r="H213" i="1" s="1"/>
  <c r="G213" i="1"/>
  <c r="O212" i="1"/>
  <c r="P212" i="1" s="1"/>
  <c r="L212" i="1"/>
  <c r="I212" i="1"/>
  <c r="H212" i="1"/>
  <c r="G212" i="1"/>
  <c r="J212" i="1" s="1"/>
  <c r="P211" i="1"/>
  <c r="L211" i="1"/>
  <c r="I211" i="1"/>
  <c r="O211" i="1" s="1"/>
  <c r="H211" i="1"/>
  <c r="G211" i="1"/>
  <c r="L210" i="1"/>
  <c r="I210" i="1"/>
  <c r="H210" i="1" s="1"/>
  <c r="G210" i="1"/>
  <c r="J210" i="1" s="1"/>
  <c r="L209" i="1"/>
  <c r="J209" i="1"/>
  <c r="I209" i="1"/>
  <c r="O209" i="1" s="1"/>
  <c r="P209" i="1" s="1"/>
  <c r="G209" i="1"/>
  <c r="L208" i="1"/>
  <c r="J208" i="1"/>
  <c r="I208" i="1"/>
  <c r="H208" i="1"/>
  <c r="G208" i="1"/>
  <c r="O207" i="1"/>
  <c r="P207" i="1" s="1"/>
  <c r="L207" i="1"/>
  <c r="I207" i="1"/>
  <c r="H207" i="1"/>
  <c r="G207" i="1"/>
  <c r="L206" i="1"/>
  <c r="I206" i="1"/>
  <c r="O206" i="1" s="1"/>
  <c r="H206" i="1"/>
  <c r="G206" i="1"/>
  <c r="J206" i="1" s="1"/>
  <c r="H205" i="1"/>
  <c r="O204" i="1"/>
  <c r="P204" i="1" s="1"/>
  <c r="L204" i="1"/>
  <c r="I204" i="1"/>
  <c r="H204" i="1"/>
  <c r="G204" i="1"/>
  <c r="F204" i="1"/>
  <c r="F235" i="1" s="1"/>
  <c r="L203" i="1"/>
  <c r="J203" i="1"/>
  <c r="I203" i="1"/>
  <c r="G203" i="1"/>
  <c r="F203" i="1"/>
  <c r="L196" i="1"/>
  <c r="I196" i="1"/>
  <c r="G196" i="1"/>
  <c r="L194" i="1"/>
  <c r="I194" i="1"/>
  <c r="O194" i="1" s="1"/>
  <c r="H194" i="1"/>
  <c r="G194" i="1"/>
  <c r="L193" i="1"/>
  <c r="O193" i="1" s="1"/>
  <c r="P193" i="1" s="1"/>
  <c r="I193" i="1"/>
  <c r="H193" i="1"/>
  <c r="G193" i="1"/>
  <c r="O192" i="1"/>
  <c r="P192" i="1" s="1"/>
  <c r="L192" i="1"/>
  <c r="I192" i="1"/>
  <c r="H192" i="1"/>
  <c r="G192" i="1"/>
  <c r="O191" i="1"/>
  <c r="P191" i="1" s="1"/>
  <c r="L191" i="1"/>
  <c r="I191" i="1"/>
  <c r="H191" i="1" s="1"/>
  <c r="G191" i="1"/>
  <c r="P190" i="1"/>
  <c r="O190" i="1"/>
  <c r="L190" i="1"/>
  <c r="I190" i="1"/>
  <c r="H190" i="1"/>
  <c r="G190" i="1"/>
  <c r="L189" i="1"/>
  <c r="I189" i="1"/>
  <c r="O189" i="1" s="1"/>
  <c r="H189" i="1"/>
  <c r="G189" i="1"/>
  <c r="P188" i="1"/>
  <c r="O188" i="1"/>
  <c r="L188" i="1"/>
  <c r="I188" i="1"/>
  <c r="H188" i="1" s="1"/>
  <c r="G188" i="1"/>
  <c r="L187" i="1"/>
  <c r="I187" i="1"/>
  <c r="O187" i="1" s="1"/>
  <c r="H187" i="1"/>
  <c r="G187" i="1"/>
  <c r="P186" i="1"/>
  <c r="O186" i="1"/>
  <c r="L186" i="1"/>
  <c r="I186" i="1"/>
  <c r="H186" i="1" s="1"/>
  <c r="G186" i="1"/>
  <c r="L185" i="1"/>
  <c r="I185" i="1"/>
  <c r="O185" i="1" s="1"/>
  <c r="H185" i="1"/>
  <c r="G185" i="1"/>
  <c r="O184" i="1"/>
  <c r="P184" i="1" s="1"/>
  <c r="L184" i="1"/>
  <c r="I184" i="1"/>
  <c r="H184" i="1"/>
  <c r="G184" i="1"/>
  <c r="L183" i="1"/>
  <c r="I183" i="1"/>
  <c r="O183" i="1" s="1"/>
  <c r="H183" i="1"/>
  <c r="G183" i="1"/>
  <c r="O182" i="1"/>
  <c r="P182" i="1" s="1"/>
  <c r="L182" i="1"/>
  <c r="I182" i="1"/>
  <c r="H182" i="1"/>
  <c r="G182" i="1"/>
  <c r="L181" i="1"/>
  <c r="I181" i="1"/>
  <c r="G181" i="1"/>
  <c r="L180" i="1"/>
  <c r="I180" i="1"/>
  <c r="O180" i="1" s="1"/>
  <c r="P180" i="1" s="1"/>
  <c r="H180" i="1"/>
  <c r="G180" i="1"/>
  <c r="C177" i="1"/>
  <c r="L176" i="1"/>
  <c r="O176" i="1" s="1"/>
  <c r="I176" i="1"/>
  <c r="H176" i="1" s="1"/>
  <c r="G176" i="1"/>
  <c r="G175" i="1"/>
  <c r="G177" i="1" s="1"/>
  <c r="L174" i="1"/>
  <c r="L175" i="1" s="1"/>
  <c r="I174" i="1"/>
  <c r="G174" i="1"/>
  <c r="F174" i="1"/>
  <c r="L173" i="1"/>
  <c r="I173" i="1"/>
  <c r="H173" i="1"/>
  <c r="G173" i="1"/>
  <c r="F173" i="1"/>
  <c r="F177" i="1" s="1"/>
  <c r="I168" i="1"/>
  <c r="H168" i="1"/>
  <c r="L167" i="1"/>
  <c r="I167" i="1"/>
  <c r="H167" i="1" s="1"/>
  <c r="G167" i="1"/>
  <c r="O166" i="1"/>
  <c r="P166" i="1" s="1"/>
  <c r="L166" i="1"/>
  <c r="I166" i="1"/>
  <c r="H166" i="1"/>
  <c r="H169" i="1" s="1"/>
  <c r="G166" i="1"/>
  <c r="F166" i="1"/>
  <c r="L163" i="1"/>
  <c r="I163" i="1"/>
  <c r="O163" i="1" s="1"/>
  <c r="G163" i="1"/>
  <c r="L162" i="1"/>
  <c r="I162" i="1"/>
  <c r="O162" i="1" s="1"/>
  <c r="H162" i="1"/>
  <c r="G162" i="1"/>
  <c r="J162" i="1" s="1"/>
  <c r="F162" i="1"/>
  <c r="G161" i="1"/>
  <c r="P160" i="1"/>
  <c r="L160" i="1"/>
  <c r="O160" i="1" s="1"/>
  <c r="I160" i="1"/>
  <c r="H160" i="1" s="1"/>
  <c r="G160" i="1"/>
  <c r="L159" i="1"/>
  <c r="I159" i="1"/>
  <c r="H159" i="1"/>
  <c r="G159" i="1"/>
  <c r="J159" i="1" s="1"/>
  <c r="F159" i="1"/>
  <c r="L158" i="1"/>
  <c r="I158" i="1"/>
  <c r="H158" i="1"/>
  <c r="G158" i="1"/>
  <c r="F158" i="1"/>
  <c r="O157" i="1"/>
  <c r="P157" i="1" s="1"/>
  <c r="L157" i="1"/>
  <c r="J157" i="1"/>
  <c r="I157" i="1"/>
  <c r="H157" i="1" s="1"/>
  <c r="G157" i="1"/>
  <c r="F157" i="1"/>
  <c r="L156" i="1"/>
  <c r="O156" i="1" s="1"/>
  <c r="I156" i="1"/>
  <c r="H156" i="1"/>
  <c r="G156" i="1"/>
  <c r="F156" i="1"/>
  <c r="L155" i="1"/>
  <c r="J155" i="1"/>
  <c r="I155" i="1"/>
  <c r="H155" i="1"/>
  <c r="G155" i="1"/>
  <c r="F155" i="1"/>
  <c r="L154" i="1"/>
  <c r="I154" i="1"/>
  <c r="H154" i="1" s="1"/>
  <c r="G154" i="1"/>
  <c r="J154" i="1" s="1"/>
  <c r="F154" i="1"/>
  <c r="L153" i="1"/>
  <c r="O153" i="1" s="1"/>
  <c r="P153" i="1" s="1"/>
  <c r="I153" i="1"/>
  <c r="H153" i="1" s="1"/>
  <c r="G153" i="1"/>
  <c r="F153" i="1"/>
  <c r="O152" i="1"/>
  <c r="P152" i="1" s="1"/>
  <c r="L152" i="1"/>
  <c r="I152" i="1"/>
  <c r="H152" i="1"/>
  <c r="G152" i="1"/>
  <c r="F152" i="1"/>
  <c r="L151" i="1"/>
  <c r="O151" i="1" s="1"/>
  <c r="P151" i="1" s="1"/>
  <c r="I151" i="1"/>
  <c r="H151" i="1" s="1"/>
  <c r="G151" i="1"/>
  <c r="F151" i="1"/>
  <c r="L150" i="1"/>
  <c r="O150" i="1" s="1"/>
  <c r="I150" i="1"/>
  <c r="H150" i="1"/>
  <c r="G150" i="1"/>
  <c r="F150" i="1"/>
  <c r="L149" i="1"/>
  <c r="I149" i="1"/>
  <c r="H149" i="1" s="1"/>
  <c r="H161" i="1" s="1"/>
  <c r="G149" i="1"/>
  <c r="F149" i="1"/>
  <c r="L148" i="1"/>
  <c r="I148" i="1"/>
  <c r="H148" i="1" s="1"/>
  <c r="G148" i="1"/>
  <c r="J148" i="1" s="1"/>
  <c r="F148" i="1"/>
  <c r="P147" i="1"/>
  <c r="O147" i="1"/>
  <c r="L147" i="1"/>
  <c r="I147" i="1"/>
  <c r="H147" i="1"/>
  <c r="G147" i="1"/>
  <c r="J147" i="1" s="1"/>
  <c r="F147" i="1"/>
  <c r="L146" i="1"/>
  <c r="L161" i="1" s="1"/>
  <c r="J146" i="1"/>
  <c r="I146" i="1"/>
  <c r="H146" i="1"/>
  <c r="G146" i="1"/>
  <c r="F146" i="1"/>
  <c r="L145" i="1"/>
  <c r="I145" i="1"/>
  <c r="O145" i="1" s="1"/>
  <c r="H145" i="1"/>
  <c r="G145" i="1"/>
  <c r="E142" i="1"/>
  <c r="C142" i="1"/>
  <c r="L141" i="1"/>
  <c r="I141" i="1"/>
  <c r="H141" i="1" s="1"/>
  <c r="G141" i="1"/>
  <c r="L140" i="1"/>
  <c r="L142" i="1" s="1"/>
  <c r="I140" i="1"/>
  <c r="O140" i="1" s="1"/>
  <c r="H140" i="1"/>
  <c r="H142" i="1" s="1"/>
  <c r="G140" i="1"/>
  <c r="F140" i="1"/>
  <c r="F142" i="1" s="1"/>
  <c r="L137" i="1"/>
  <c r="I137" i="1"/>
  <c r="H137" i="1"/>
  <c r="G137" i="1"/>
  <c r="G138" i="1" s="1"/>
  <c r="F137" i="1"/>
  <c r="E137" i="1"/>
  <c r="C137" i="1"/>
  <c r="L136" i="1"/>
  <c r="I136" i="1"/>
  <c r="G136" i="1"/>
  <c r="L135" i="1"/>
  <c r="O135" i="1" s="1"/>
  <c r="I135" i="1"/>
  <c r="H135" i="1"/>
  <c r="G135" i="1"/>
  <c r="J134" i="1"/>
  <c r="G134" i="1"/>
  <c r="F134" i="1"/>
  <c r="F138" i="1" s="1"/>
  <c r="C134" i="1"/>
  <c r="C138" i="1" s="1"/>
  <c r="L133" i="1"/>
  <c r="J133" i="1" s="1"/>
  <c r="I133" i="1"/>
  <c r="O133" i="1" s="1"/>
  <c r="P133" i="1" s="1"/>
  <c r="H133" i="1"/>
  <c r="G133" i="1"/>
  <c r="F133" i="1"/>
  <c r="P132" i="1"/>
  <c r="O132" i="1"/>
  <c r="L132" i="1"/>
  <c r="L134" i="1" s="1"/>
  <c r="I132" i="1"/>
  <c r="G132" i="1"/>
  <c r="F132" i="1"/>
  <c r="H129" i="1"/>
  <c r="G129" i="1"/>
  <c r="E129" i="1"/>
  <c r="C129" i="1"/>
  <c r="O128" i="1"/>
  <c r="P128" i="1" s="1"/>
  <c r="L128" i="1"/>
  <c r="I128" i="1"/>
  <c r="H128" i="1"/>
  <c r="G128" i="1"/>
  <c r="L127" i="1"/>
  <c r="L129" i="1" s="1"/>
  <c r="J127" i="1"/>
  <c r="I127" i="1"/>
  <c r="O127" i="1" s="1"/>
  <c r="P127" i="1" s="1"/>
  <c r="C127" i="1"/>
  <c r="L126" i="1"/>
  <c r="I126" i="1"/>
  <c r="O126" i="1" s="1"/>
  <c r="H126" i="1"/>
  <c r="G126" i="1"/>
  <c r="L125" i="1"/>
  <c r="J125" i="1"/>
  <c r="I125" i="1"/>
  <c r="O125" i="1" s="1"/>
  <c r="P125" i="1" s="1"/>
  <c r="H125" i="1"/>
  <c r="G125" i="1"/>
  <c r="F125" i="1"/>
  <c r="L124" i="1"/>
  <c r="J124" i="1" s="1"/>
  <c r="I124" i="1"/>
  <c r="H124" i="1"/>
  <c r="G124" i="1"/>
  <c r="G127" i="1" s="1"/>
  <c r="F124" i="1"/>
  <c r="O123" i="1"/>
  <c r="P123" i="1" s="1"/>
  <c r="L123" i="1"/>
  <c r="J123" i="1" s="1"/>
  <c r="I123" i="1"/>
  <c r="H123" i="1"/>
  <c r="H127" i="1" s="1"/>
  <c r="G123" i="1"/>
  <c r="F123" i="1"/>
  <c r="G120" i="1"/>
  <c r="F120" i="1"/>
  <c r="C120" i="1"/>
  <c r="P119" i="1"/>
  <c r="L119" i="1"/>
  <c r="O119" i="1" s="1"/>
  <c r="I119" i="1"/>
  <c r="H119" i="1"/>
  <c r="G119" i="1"/>
  <c r="L118" i="1"/>
  <c r="L120" i="1" s="1"/>
  <c r="J118" i="1"/>
  <c r="I118" i="1"/>
  <c r="G118" i="1"/>
  <c r="F118" i="1"/>
  <c r="G115" i="1"/>
  <c r="L114" i="1"/>
  <c r="O114" i="1" s="1"/>
  <c r="I114" i="1"/>
  <c r="H114" i="1"/>
  <c r="G114" i="1"/>
  <c r="L113" i="1"/>
  <c r="L115" i="1" s="1"/>
  <c r="J113" i="1"/>
  <c r="J115" i="1" s="1"/>
  <c r="I113" i="1"/>
  <c r="I115" i="1" s="1"/>
  <c r="O115" i="1" s="1"/>
  <c r="P115" i="1" s="1"/>
  <c r="G113" i="1"/>
  <c r="O112" i="1"/>
  <c r="L110" i="1"/>
  <c r="O110" i="1" s="1"/>
  <c r="I110" i="1"/>
  <c r="H110" i="1"/>
  <c r="H111" i="1" s="1"/>
  <c r="G110" i="1"/>
  <c r="G111" i="1" s="1"/>
  <c r="L109" i="1"/>
  <c r="L111" i="1" s="1"/>
  <c r="J109" i="1"/>
  <c r="I109" i="1"/>
  <c r="H109" i="1" s="1"/>
  <c r="G109" i="1"/>
  <c r="L107" i="1"/>
  <c r="I107" i="1"/>
  <c r="O107" i="1" s="1"/>
  <c r="P107" i="1" s="1"/>
  <c r="L106" i="1"/>
  <c r="O106" i="1" s="1"/>
  <c r="I106" i="1"/>
  <c r="H106" i="1" s="1"/>
  <c r="G106" i="1"/>
  <c r="P105" i="1"/>
  <c r="O105" i="1"/>
  <c r="L105" i="1"/>
  <c r="J105" i="1"/>
  <c r="I105" i="1"/>
  <c r="H105" i="1"/>
  <c r="H107" i="1" s="1"/>
  <c r="G105" i="1"/>
  <c r="G107" i="1" s="1"/>
  <c r="J107" i="1" s="1"/>
  <c r="I103" i="1"/>
  <c r="H103" i="1"/>
  <c r="O102" i="1"/>
  <c r="L102" i="1"/>
  <c r="I102" i="1"/>
  <c r="H102" i="1" s="1"/>
  <c r="G102" i="1"/>
  <c r="L101" i="1"/>
  <c r="I101" i="1"/>
  <c r="O101" i="1" s="1"/>
  <c r="H101" i="1"/>
  <c r="G101" i="1"/>
  <c r="J101" i="1" s="1"/>
  <c r="L98" i="1"/>
  <c r="I98" i="1"/>
  <c r="O98" i="1" s="1"/>
  <c r="H98" i="1"/>
  <c r="G98" i="1"/>
  <c r="L97" i="1"/>
  <c r="I97" i="1"/>
  <c r="I99" i="1" s="1"/>
  <c r="H97" i="1"/>
  <c r="H99" i="1" s="1"/>
  <c r="G97" i="1"/>
  <c r="G99" i="1" s="1"/>
  <c r="F97" i="1"/>
  <c r="L94" i="1"/>
  <c r="I94" i="1"/>
  <c r="H94" i="1" s="1"/>
  <c r="G94" i="1"/>
  <c r="L93" i="1"/>
  <c r="I93" i="1"/>
  <c r="H93" i="1"/>
  <c r="H95" i="1" s="1"/>
  <c r="G93" i="1"/>
  <c r="G95" i="1" s="1"/>
  <c r="F93" i="1"/>
  <c r="L90" i="1"/>
  <c r="I90" i="1"/>
  <c r="H90" i="1"/>
  <c r="H91" i="1" s="1"/>
  <c r="G90" i="1"/>
  <c r="P89" i="1"/>
  <c r="O89" i="1"/>
  <c r="L89" i="1"/>
  <c r="L91" i="1" s="1"/>
  <c r="I89" i="1"/>
  <c r="H89" i="1"/>
  <c r="G89" i="1"/>
  <c r="F89" i="1"/>
  <c r="I87" i="1"/>
  <c r="G87" i="1"/>
  <c r="L86" i="1"/>
  <c r="I86" i="1"/>
  <c r="O86" i="1" s="1"/>
  <c r="H86" i="1"/>
  <c r="G86" i="1"/>
  <c r="L85" i="1"/>
  <c r="O85" i="1" s="1"/>
  <c r="P85" i="1" s="1"/>
  <c r="J85" i="1"/>
  <c r="I85" i="1"/>
  <c r="H85" i="1" s="1"/>
  <c r="H87" i="1" s="1"/>
  <c r="G85" i="1"/>
  <c r="F85" i="1"/>
  <c r="G83" i="1"/>
  <c r="O82" i="1"/>
  <c r="L82" i="1"/>
  <c r="I82" i="1"/>
  <c r="H82" i="1"/>
  <c r="G82" i="1"/>
  <c r="L81" i="1"/>
  <c r="L83" i="1" s="1"/>
  <c r="J83" i="1" s="1"/>
  <c r="J81" i="1"/>
  <c r="I81" i="1"/>
  <c r="O81" i="1" s="1"/>
  <c r="P81" i="1" s="1"/>
  <c r="H81" i="1"/>
  <c r="H83" i="1" s="1"/>
  <c r="G81" i="1"/>
  <c r="F81" i="1"/>
  <c r="L78" i="1"/>
  <c r="O78" i="1" s="1"/>
  <c r="I78" i="1"/>
  <c r="H78" i="1"/>
  <c r="G78" i="1"/>
  <c r="O77" i="1"/>
  <c r="P77" i="1" s="1"/>
  <c r="L77" i="1"/>
  <c r="L79" i="1" s="1"/>
  <c r="I77" i="1"/>
  <c r="I79" i="1" s="1"/>
  <c r="O79" i="1" s="1"/>
  <c r="P79" i="1" s="1"/>
  <c r="H77" i="1"/>
  <c r="H79" i="1" s="1"/>
  <c r="G77" i="1"/>
  <c r="G79" i="1" s="1"/>
  <c r="F77" i="1"/>
  <c r="G75" i="1"/>
  <c r="L74" i="1"/>
  <c r="I74" i="1"/>
  <c r="H74" i="1" s="1"/>
  <c r="G74" i="1"/>
  <c r="P73" i="1"/>
  <c r="L73" i="1"/>
  <c r="I73" i="1"/>
  <c r="O73" i="1" s="1"/>
  <c r="H73" i="1"/>
  <c r="G73" i="1"/>
  <c r="J73" i="1" s="1"/>
  <c r="F73" i="1"/>
  <c r="G71" i="1"/>
  <c r="R71" i="1" s="1"/>
  <c r="L70" i="1"/>
  <c r="I70" i="1"/>
  <c r="G70" i="1"/>
  <c r="L69" i="1"/>
  <c r="L71" i="1" s="1"/>
  <c r="J69" i="1"/>
  <c r="I69" i="1"/>
  <c r="H69" i="1" s="1"/>
  <c r="G69" i="1"/>
  <c r="F69" i="1"/>
  <c r="L66" i="1"/>
  <c r="I66" i="1"/>
  <c r="O66" i="1" s="1"/>
  <c r="H66" i="1"/>
  <c r="G66" i="1"/>
  <c r="G67" i="1" s="1"/>
  <c r="O65" i="1"/>
  <c r="P65" i="1" s="1"/>
  <c r="L65" i="1"/>
  <c r="J65" i="1" s="1"/>
  <c r="I65" i="1"/>
  <c r="H65" i="1" s="1"/>
  <c r="H67" i="1" s="1"/>
  <c r="G65" i="1"/>
  <c r="F64" i="1"/>
  <c r="L61" i="1"/>
  <c r="I61" i="1"/>
  <c r="O61" i="1" s="1"/>
  <c r="H61" i="1"/>
  <c r="G61" i="1"/>
  <c r="C60" i="1"/>
  <c r="L59" i="1"/>
  <c r="O58" i="1"/>
  <c r="P58" i="1" s="1"/>
  <c r="L58" i="1"/>
  <c r="J58" i="1" s="1"/>
  <c r="I58" i="1"/>
  <c r="H58" i="1" s="1"/>
  <c r="G58" i="1"/>
  <c r="F58" i="1"/>
  <c r="L57" i="1"/>
  <c r="J57" i="1" s="1"/>
  <c r="I57" i="1"/>
  <c r="O57" i="1" s="1"/>
  <c r="P57" i="1" s="1"/>
  <c r="H57" i="1"/>
  <c r="G57" i="1"/>
  <c r="F57" i="1"/>
  <c r="O56" i="1"/>
  <c r="P56" i="1" s="1"/>
  <c r="L56" i="1"/>
  <c r="J56" i="1" s="1"/>
  <c r="I56" i="1"/>
  <c r="H56" i="1"/>
  <c r="G56" i="1"/>
  <c r="F56" i="1"/>
  <c r="P55" i="1"/>
  <c r="L55" i="1"/>
  <c r="J55" i="1"/>
  <c r="I55" i="1"/>
  <c r="O55" i="1" s="1"/>
  <c r="G55" i="1"/>
  <c r="F55" i="1"/>
  <c r="L54" i="1"/>
  <c r="I54" i="1"/>
  <c r="H54" i="1"/>
  <c r="G54" i="1"/>
  <c r="F54" i="1"/>
  <c r="L53" i="1"/>
  <c r="J53" i="1"/>
  <c r="I53" i="1"/>
  <c r="H53" i="1" s="1"/>
  <c r="G53" i="1"/>
  <c r="F53" i="1"/>
  <c r="L52" i="1"/>
  <c r="L60" i="1" s="1"/>
  <c r="J52" i="1"/>
  <c r="I52" i="1"/>
  <c r="H52" i="1"/>
  <c r="G52" i="1"/>
  <c r="F52" i="1"/>
  <c r="L51" i="1"/>
  <c r="I51" i="1"/>
  <c r="O51" i="1" s="1"/>
  <c r="P51" i="1" s="1"/>
  <c r="H51" i="1"/>
  <c r="G51" i="1"/>
  <c r="J51" i="1" s="1"/>
  <c r="F51" i="1"/>
  <c r="L50" i="1"/>
  <c r="I50" i="1"/>
  <c r="O50" i="1" s="1"/>
  <c r="G50" i="1"/>
  <c r="J50" i="1" s="1"/>
  <c r="F50" i="1"/>
  <c r="O49" i="1"/>
  <c r="P49" i="1" s="1"/>
  <c r="L49" i="1"/>
  <c r="I49" i="1"/>
  <c r="H49" i="1"/>
  <c r="G49" i="1"/>
  <c r="F49" i="1"/>
  <c r="L48" i="1"/>
  <c r="J48" i="1"/>
  <c r="I48" i="1"/>
  <c r="H48" i="1" s="1"/>
  <c r="G48" i="1"/>
  <c r="F48" i="1"/>
  <c r="F60" i="1" s="1"/>
  <c r="L45" i="1"/>
  <c r="I45" i="1"/>
  <c r="H45" i="1" s="1"/>
  <c r="L44" i="1"/>
  <c r="I44" i="1"/>
  <c r="O44" i="1" s="1"/>
  <c r="P44" i="1" s="1"/>
  <c r="H44" i="1"/>
  <c r="G44" i="1"/>
  <c r="P43" i="1"/>
  <c r="O43" i="1"/>
  <c r="L43" i="1"/>
  <c r="I43" i="1"/>
  <c r="H43" i="1"/>
  <c r="G43" i="1"/>
  <c r="E43" i="1"/>
  <c r="F43" i="1" s="1"/>
  <c r="L41" i="1"/>
  <c r="O40" i="1"/>
  <c r="L40" i="1"/>
  <c r="I40" i="1"/>
  <c r="H40" i="1"/>
  <c r="G40" i="1"/>
  <c r="L39" i="1"/>
  <c r="I39" i="1"/>
  <c r="I41" i="1" s="1"/>
  <c r="H41" i="1" s="1"/>
  <c r="H39" i="1"/>
  <c r="G39" i="1"/>
  <c r="J39" i="1" s="1"/>
  <c r="H38" i="1"/>
  <c r="L36" i="1"/>
  <c r="L37" i="1" s="1"/>
  <c r="I36" i="1"/>
  <c r="I37" i="1" s="1"/>
  <c r="H36" i="1"/>
  <c r="G36" i="1"/>
  <c r="O35" i="1"/>
  <c r="P35" i="1" s="1"/>
  <c r="L35" i="1"/>
  <c r="I35" i="1"/>
  <c r="H35" i="1"/>
  <c r="G35" i="1"/>
  <c r="H34" i="1"/>
  <c r="L32" i="1"/>
  <c r="O32" i="1" s="1"/>
  <c r="P32" i="1" s="1"/>
  <c r="I32" i="1"/>
  <c r="H32" i="1" s="1"/>
  <c r="G32" i="1"/>
  <c r="C31" i="1"/>
  <c r="C33" i="1" s="1"/>
  <c r="L30" i="1"/>
  <c r="I30" i="1"/>
  <c r="G30" i="1"/>
  <c r="L29" i="1"/>
  <c r="I29" i="1"/>
  <c r="G29" i="1"/>
  <c r="F29" i="1"/>
  <c r="L28" i="1"/>
  <c r="I28" i="1"/>
  <c r="O28" i="1" s="1"/>
  <c r="P28" i="1" s="1"/>
  <c r="H28" i="1"/>
  <c r="G28" i="1"/>
  <c r="J28" i="1" s="1"/>
  <c r="F28" i="1"/>
  <c r="L27" i="1"/>
  <c r="J27" i="1" s="1"/>
  <c r="I27" i="1"/>
  <c r="G27" i="1"/>
  <c r="F27" i="1"/>
  <c r="L26" i="1"/>
  <c r="I26" i="1"/>
  <c r="O26" i="1" s="1"/>
  <c r="P26" i="1" s="1"/>
  <c r="H26" i="1"/>
  <c r="G26" i="1"/>
  <c r="J26" i="1" s="1"/>
  <c r="F26" i="1"/>
  <c r="L25" i="1"/>
  <c r="O25" i="1" s="1"/>
  <c r="I25" i="1"/>
  <c r="H25" i="1"/>
  <c r="G25" i="1"/>
  <c r="J25" i="1" s="1"/>
  <c r="F25" i="1"/>
  <c r="O24" i="1"/>
  <c r="P24" i="1" s="1"/>
  <c r="L24" i="1"/>
  <c r="I24" i="1"/>
  <c r="H24" i="1"/>
  <c r="G24" i="1"/>
  <c r="F24" i="1"/>
  <c r="L23" i="1"/>
  <c r="I23" i="1"/>
  <c r="O23" i="1" s="1"/>
  <c r="P23" i="1" s="1"/>
  <c r="H23" i="1"/>
  <c r="G23" i="1"/>
  <c r="L22" i="1"/>
  <c r="O22" i="1" s="1"/>
  <c r="P22" i="1" s="1"/>
  <c r="I22" i="1"/>
  <c r="H22" i="1"/>
  <c r="G22" i="1"/>
  <c r="F22" i="1"/>
  <c r="L21" i="1"/>
  <c r="J21" i="1" s="1"/>
  <c r="I21" i="1"/>
  <c r="H21" i="1" s="1"/>
  <c r="G21" i="1"/>
  <c r="F21" i="1"/>
  <c r="P20" i="1"/>
  <c r="O20" i="1"/>
  <c r="L20" i="1"/>
  <c r="J20" i="1" s="1"/>
  <c r="I20" i="1"/>
  <c r="H20" i="1"/>
  <c r="G20" i="1"/>
  <c r="F20" i="1"/>
  <c r="L19" i="1"/>
  <c r="J19" i="1"/>
  <c r="I19" i="1"/>
  <c r="O19" i="1" s="1"/>
  <c r="P19" i="1" s="1"/>
  <c r="G19" i="1"/>
  <c r="F19" i="1"/>
  <c r="L18" i="1"/>
  <c r="I18" i="1"/>
  <c r="O18" i="1" s="1"/>
  <c r="H18" i="1"/>
  <c r="G18" i="1"/>
  <c r="J18" i="1" s="1"/>
  <c r="F18" i="1"/>
  <c r="P17" i="1"/>
  <c r="O17" i="1"/>
  <c r="L17" i="1"/>
  <c r="J17" i="1" s="1"/>
  <c r="I17" i="1"/>
  <c r="H17" i="1"/>
  <c r="G17" i="1"/>
  <c r="F17" i="1"/>
  <c r="L16" i="1"/>
  <c r="J16" i="1"/>
  <c r="I16" i="1"/>
  <c r="H16" i="1" s="1"/>
  <c r="G16" i="1"/>
  <c r="F16" i="1"/>
  <c r="L15" i="1"/>
  <c r="I15" i="1"/>
  <c r="O15" i="1" s="1"/>
  <c r="H15" i="1"/>
  <c r="G15" i="1"/>
  <c r="J15" i="1" s="1"/>
  <c r="F15" i="1"/>
  <c r="L14" i="1"/>
  <c r="J14" i="1" s="1"/>
  <c r="I14" i="1"/>
  <c r="H14" i="1"/>
  <c r="G14" i="1"/>
  <c r="F14" i="1"/>
  <c r="L13" i="1"/>
  <c r="J13" i="1"/>
  <c r="I13" i="1"/>
  <c r="H13" i="1"/>
  <c r="G13" i="1"/>
  <c r="F13" i="1"/>
  <c r="L12" i="1"/>
  <c r="I12" i="1"/>
  <c r="H12" i="1"/>
  <c r="G12" i="1"/>
  <c r="G31" i="1" s="1"/>
  <c r="F12" i="1"/>
  <c r="F31" i="1" s="1"/>
  <c r="F33" i="1" s="1"/>
  <c r="L62" i="1" l="1"/>
  <c r="J62" i="1" s="1"/>
  <c r="J60" i="1"/>
  <c r="O99" i="1"/>
  <c r="P99" i="1" s="1"/>
  <c r="G199" i="1"/>
  <c r="G33" i="1"/>
  <c r="P135" i="1"/>
  <c r="J12" i="1"/>
  <c r="L31" i="1"/>
  <c r="O12" i="1"/>
  <c r="P12" i="1" s="1"/>
  <c r="H19" i="1"/>
  <c r="O29" i="1"/>
  <c r="P29" i="1" s="1"/>
  <c r="O70" i="1"/>
  <c r="I71" i="1"/>
  <c r="O71" i="1" s="1"/>
  <c r="L75" i="1"/>
  <c r="J75" i="1" s="1"/>
  <c r="J151" i="1"/>
  <c r="L168" i="1"/>
  <c r="L169" i="1"/>
  <c r="J169" i="1" s="1"/>
  <c r="J174" i="1"/>
  <c r="H209" i="1"/>
  <c r="H215" i="1" s="1"/>
  <c r="H259" i="1"/>
  <c r="H260" i="1" s="1"/>
  <c r="J161" i="1"/>
  <c r="G41" i="1"/>
  <c r="J41" i="1" s="1"/>
  <c r="G103" i="1"/>
  <c r="J111" i="1"/>
  <c r="H113" i="1"/>
  <c r="H115" i="1" s="1"/>
  <c r="O113" i="1"/>
  <c r="P113" i="1" s="1"/>
  <c r="H163" i="1"/>
  <c r="L177" i="1"/>
  <c r="J177" i="1" s="1"/>
  <c r="J175" i="1"/>
  <c r="H196" i="1"/>
  <c r="O196" i="1"/>
  <c r="J207" i="1"/>
  <c r="L215" i="1"/>
  <c r="O287" i="1"/>
  <c r="H334" i="1"/>
  <c r="I336" i="1"/>
  <c r="H118" i="1"/>
  <c r="H120" i="1" s="1"/>
  <c r="I120" i="1"/>
  <c r="O120" i="1" s="1"/>
  <c r="P120" i="1" s="1"/>
  <c r="P189" i="1"/>
  <c r="G215" i="1"/>
  <c r="G240" i="1" s="1"/>
  <c r="I293" i="1"/>
  <c r="O285" i="1"/>
  <c r="P285" i="1" s="1"/>
  <c r="O41" i="1"/>
  <c r="O52" i="1"/>
  <c r="P52" i="1" s="1"/>
  <c r="L99" i="1"/>
  <c r="J99" i="1" s="1"/>
  <c r="J97" i="1"/>
  <c r="O39" i="1"/>
  <c r="P39" i="1" s="1"/>
  <c r="O90" i="1"/>
  <c r="I91" i="1"/>
  <c r="O91" i="1" s="1"/>
  <c r="P91" i="1" s="1"/>
  <c r="O97" i="1"/>
  <c r="P97" i="1" s="1"/>
  <c r="L239" i="1"/>
  <c r="H37" i="1"/>
  <c r="O37" i="1"/>
  <c r="J71" i="1"/>
  <c r="O154" i="1"/>
  <c r="P154" i="1" s="1"/>
  <c r="P18" i="1"/>
  <c r="O48" i="1"/>
  <c r="P48" i="1" s="1"/>
  <c r="L138" i="1"/>
  <c r="J138" i="1" s="1"/>
  <c r="H181" i="1"/>
  <c r="H195" i="1" s="1"/>
  <c r="H197" i="1" s="1"/>
  <c r="I195" i="1"/>
  <c r="O181" i="1"/>
  <c r="P181" i="1" s="1"/>
  <c r="J204" i="1"/>
  <c r="L95" i="1"/>
  <c r="J95" i="1" s="1"/>
  <c r="J93" i="1"/>
  <c r="O93" i="1"/>
  <c r="P93" i="1" s="1"/>
  <c r="O30" i="1"/>
  <c r="P30" i="1" s="1"/>
  <c r="H30" i="1"/>
  <c r="I235" i="1"/>
  <c r="O220" i="1"/>
  <c r="P220" i="1" s="1"/>
  <c r="P275" i="1"/>
  <c r="O16" i="1"/>
  <c r="P16" i="1" s="1"/>
  <c r="L87" i="1"/>
  <c r="J87" i="1" s="1"/>
  <c r="P140" i="1"/>
  <c r="I248" i="1"/>
  <c r="O248" i="1" s="1"/>
  <c r="P248" i="1" s="1"/>
  <c r="O246" i="1"/>
  <c r="P246" i="1" s="1"/>
  <c r="L386" i="1"/>
  <c r="J120" i="1"/>
  <c r="J142" i="1"/>
  <c r="O21" i="1"/>
  <c r="P21" i="1" s="1"/>
  <c r="O94" i="1"/>
  <c r="P94" i="1" s="1"/>
  <c r="O118" i="1"/>
  <c r="P118" i="1" s="1"/>
  <c r="P150" i="1"/>
  <c r="P183" i="1"/>
  <c r="P15" i="1"/>
  <c r="I83" i="1"/>
  <c r="O83" i="1" s="1"/>
  <c r="P83" i="1" s="1"/>
  <c r="G91" i="1"/>
  <c r="J91" i="1" s="1"/>
  <c r="J89" i="1"/>
  <c r="H164" i="1"/>
  <c r="O27" i="1"/>
  <c r="P27" i="1" s="1"/>
  <c r="H27" i="1"/>
  <c r="O36" i="1"/>
  <c r="P36" i="1" s="1"/>
  <c r="H50" i="1"/>
  <c r="H75" i="1"/>
  <c r="I95" i="1"/>
  <c r="O95" i="1" s="1"/>
  <c r="P95" i="1" s="1"/>
  <c r="O124" i="1"/>
  <c r="P124" i="1" s="1"/>
  <c r="J156" i="1"/>
  <c r="L195" i="1"/>
  <c r="L197" i="1" s="1"/>
  <c r="P194" i="1"/>
  <c r="I215" i="1"/>
  <c r="O215" i="1" s="1"/>
  <c r="P215" i="1" s="1"/>
  <c r="O292" i="1"/>
  <c r="P292" i="1" s="1"/>
  <c r="H319" i="1"/>
  <c r="I322" i="1"/>
  <c r="G142" i="1"/>
  <c r="J140" i="1"/>
  <c r="O320" i="1"/>
  <c r="H320" i="1"/>
  <c r="O14" i="1"/>
  <c r="P14" i="1" s="1"/>
  <c r="I60" i="1"/>
  <c r="O13" i="1"/>
  <c r="P13" i="1" s="1"/>
  <c r="I31" i="1"/>
  <c r="J129" i="1"/>
  <c r="O146" i="1"/>
  <c r="P146" i="1" s="1"/>
  <c r="H175" i="1"/>
  <c r="H177" i="1" s="1"/>
  <c r="O74" i="1"/>
  <c r="P101" i="1"/>
  <c r="I129" i="1"/>
  <c r="O129" i="1" s="1"/>
  <c r="P129" i="1" s="1"/>
  <c r="P206" i="1"/>
  <c r="J54" i="1"/>
  <c r="O54" i="1"/>
  <c r="P54" i="1" s="1"/>
  <c r="P25" i="1"/>
  <c r="H29" i="1"/>
  <c r="G37" i="1"/>
  <c r="O45" i="1"/>
  <c r="P50" i="1"/>
  <c r="H55" i="1"/>
  <c r="L67" i="1"/>
  <c r="J67" i="1" s="1"/>
  <c r="H70" i="1"/>
  <c r="H71" i="1" s="1"/>
  <c r="P126" i="1"/>
  <c r="J132" i="1"/>
  <c r="H136" i="1"/>
  <c r="O136" i="1"/>
  <c r="P136" i="1" s="1"/>
  <c r="O141" i="1"/>
  <c r="P141" i="1" s="1"/>
  <c r="P156" i="1"/>
  <c r="J166" i="1"/>
  <c r="I169" i="1"/>
  <c r="O169" i="1" s="1"/>
  <c r="P169" i="1" s="1"/>
  <c r="O174" i="1"/>
  <c r="P174" i="1" s="1"/>
  <c r="H174" i="1"/>
  <c r="J213" i="1"/>
  <c r="H230" i="1"/>
  <c r="O230" i="1"/>
  <c r="P230" i="1" s="1"/>
  <c r="H253" i="1"/>
  <c r="H254" i="1" s="1"/>
  <c r="P266" i="1"/>
  <c r="H285" i="1"/>
  <c r="O310" i="1"/>
  <c r="P310" i="1" s="1"/>
  <c r="L322" i="1"/>
  <c r="P319" i="1"/>
  <c r="O159" i="1"/>
  <c r="P159" i="1" s="1"/>
  <c r="G235" i="1"/>
  <c r="G237" i="1" s="1"/>
  <c r="G164" i="1"/>
  <c r="P273" i="1"/>
  <c r="I111" i="1"/>
  <c r="O111" i="1" s="1"/>
  <c r="P111" i="1" s="1"/>
  <c r="P222" i="1"/>
  <c r="I269" i="1"/>
  <c r="O269" i="1" s="1"/>
  <c r="P269" i="1" s="1"/>
  <c r="O281" i="1"/>
  <c r="P281" i="1" s="1"/>
  <c r="H281" i="1"/>
  <c r="H282" i="1" s="1"/>
  <c r="I75" i="1"/>
  <c r="L103" i="1"/>
  <c r="J103" i="1" s="1"/>
  <c r="I164" i="1"/>
  <c r="O164" i="1" s="1"/>
  <c r="O249" i="1"/>
  <c r="P249" i="1" s="1"/>
  <c r="O278" i="1"/>
  <c r="L312" i="1"/>
  <c r="O312" i="1" s="1"/>
  <c r="P312" i="1" s="1"/>
  <c r="O109" i="1"/>
  <c r="P109" i="1" s="1"/>
  <c r="F127" i="1"/>
  <c r="F129" i="1" s="1"/>
  <c r="O155" i="1"/>
  <c r="P155" i="1" s="1"/>
  <c r="J158" i="1"/>
  <c r="O167" i="1"/>
  <c r="G195" i="1"/>
  <c r="G197" i="1" s="1"/>
  <c r="O210" i="1"/>
  <c r="P210" i="1" s="1"/>
  <c r="H235" i="1"/>
  <c r="H237" i="1" s="1"/>
  <c r="P233" i="1"/>
  <c r="O271" i="1"/>
  <c r="I272" i="1"/>
  <c r="O272" i="1" s="1"/>
  <c r="L293" i="1"/>
  <c r="L295" i="1" s="1"/>
  <c r="O303" i="1"/>
  <c r="P303" i="1" s="1"/>
  <c r="I142" i="1"/>
  <c r="O142" i="1" s="1"/>
  <c r="P142" i="1" s="1"/>
  <c r="O173" i="1"/>
  <c r="P173" i="1" s="1"/>
  <c r="I175" i="1"/>
  <c r="P264" i="1"/>
  <c r="O148" i="1"/>
  <c r="P148" i="1" s="1"/>
  <c r="J173" i="1"/>
  <c r="P187" i="1"/>
  <c r="P224" i="1"/>
  <c r="J22" i="1"/>
  <c r="P162" i="1"/>
  <c r="P185" i="1"/>
  <c r="G45" i="1"/>
  <c r="G60" i="1"/>
  <c r="G62" i="1" s="1"/>
  <c r="J49" i="1"/>
  <c r="O53" i="1"/>
  <c r="P53" i="1" s="1"/>
  <c r="I67" i="1"/>
  <c r="O67" i="1" s="1"/>
  <c r="P67" i="1" s="1"/>
  <c r="O69" i="1"/>
  <c r="P69" i="1" s="1"/>
  <c r="H132" i="1"/>
  <c r="H134" i="1" s="1"/>
  <c r="H138" i="1" s="1"/>
  <c r="I134" i="1"/>
  <c r="I161" i="1"/>
  <c r="I170" i="1" s="1"/>
  <c r="J152" i="1"/>
  <c r="O158" i="1"/>
  <c r="P158" i="1" s="1"/>
  <c r="L164" i="1"/>
  <c r="G169" i="1"/>
  <c r="G168" i="1"/>
  <c r="G170" i="1" s="1"/>
  <c r="O203" i="1"/>
  <c r="P203" i="1" s="1"/>
  <c r="H203" i="1"/>
  <c r="P214" i="1"/>
  <c r="O231" i="1"/>
  <c r="P231" i="1" s="1"/>
  <c r="H279" i="1"/>
  <c r="O309" i="1"/>
  <c r="P309" i="1" s="1"/>
  <c r="I312" i="1"/>
  <c r="O392" i="1"/>
  <c r="L235" i="1"/>
  <c r="L237" i="1" s="1"/>
  <c r="L240" i="1" s="1"/>
  <c r="H272" i="1"/>
  <c r="L294" i="1"/>
  <c r="O294" i="1" s="1"/>
  <c r="P294" i="1" s="1"/>
  <c r="O252" i="1"/>
  <c r="P252" i="1" s="1"/>
  <c r="I254" i="1"/>
  <c r="O254" i="1" s="1"/>
  <c r="P254" i="1" s="1"/>
  <c r="I260" i="1"/>
  <c r="O260" i="1" s="1"/>
  <c r="P260" i="1" s="1"/>
  <c r="G272" i="1"/>
  <c r="O208" i="1"/>
  <c r="P208" i="1" s="1"/>
  <c r="O219" i="1"/>
  <c r="P219" i="1" s="1"/>
  <c r="O256" i="1"/>
  <c r="G285" i="1"/>
  <c r="G293" i="1" s="1"/>
  <c r="O304" i="1"/>
  <c r="P304" i="1" s="1"/>
  <c r="J240" i="1" l="1"/>
  <c r="H170" i="1"/>
  <c r="G200" i="1"/>
  <c r="G243" i="1" s="1"/>
  <c r="I237" i="1"/>
  <c r="O237" i="1" s="1"/>
  <c r="P237" i="1" s="1"/>
  <c r="O235" i="1"/>
  <c r="P235" i="1" s="1"/>
  <c r="O195" i="1"/>
  <c r="P195" i="1" s="1"/>
  <c r="I197" i="1"/>
  <c r="O197" i="1" s="1"/>
  <c r="P197" i="1" s="1"/>
  <c r="O293" i="1"/>
  <c r="P293" i="1" s="1"/>
  <c r="I295" i="1"/>
  <c r="O295" i="1" s="1"/>
  <c r="Q71" i="1"/>
  <c r="S71" i="1" s="1"/>
  <c r="P71" i="1"/>
  <c r="O134" i="1"/>
  <c r="P134" i="1" s="1"/>
  <c r="I138" i="1"/>
  <c r="O138" i="1" s="1"/>
  <c r="P138" i="1" s="1"/>
  <c r="H293" i="1"/>
  <c r="H295" i="1" s="1"/>
  <c r="P45" i="1"/>
  <c r="O161" i="1"/>
  <c r="P161" i="1" s="1"/>
  <c r="H240" i="1"/>
  <c r="H239" i="1"/>
  <c r="P272" i="1"/>
  <c r="L199" i="1"/>
  <c r="J31" i="1"/>
  <c r="L33" i="1"/>
  <c r="L170" i="1"/>
  <c r="J170" i="1" s="1"/>
  <c r="J168" i="1"/>
  <c r="I240" i="1"/>
  <c r="O240" i="1" s="1"/>
  <c r="P240" i="1" s="1"/>
  <c r="P164" i="1"/>
  <c r="O31" i="1"/>
  <c r="P31" i="1" s="1"/>
  <c r="I199" i="1"/>
  <c r="H31" i="1"/>
  <c r="I33" i="1"/>
  <c r="J164" i="1"/>
  <c r="O175" i="1"/>
  <c r="P175" i="1" s="1"/>
  <c r="I177" i="1"/>
  <c r="O177" i="1" s="1"/>
  <c r="P177" i="1" s="1"/>
  <c r="H322" i="1"/>
  <c r="G239" i="1"/>
  <c r="J239" i="1" s="1"/>
  <c r="P37" i="1"/>
  <c r="P41" i="1"/>
  <c r="O137" i="1"/>
  <c r="P137" i="1" s="1"/>
  <c r="H60" i="1"/>
  <c r="I62" i="1"/>
  <c r="O60" i="1"/>
  <c r="P60" i="1" s="1"/>
  <c r="I239" i="1"/>
  <c r="O239" i="1" s="1"/>
  <c r="G295" i="1"/>
  <c r="O168" i="1"/>
  <c r="P168" i="1" s="1"/>
  <c r="O322" i="1"/>
  <c r="P322" i="1" s="1"/>
  <c r="O87" i="1"/>
  <c r="P87" i="1" s="1"/>
  <c r="R45" i="1"/>
  <c r="O75" i="1"/>
  <c r="P75" i="1" s="1"/>
  <c r="O103" i="1"/>
  <c r="P103" i="1" s="1"/>
  <c r="J215" i="1"/>
  <c r="P239" i="1" l="1"/>
  <c r="J33" i="1"/>
  <c r="L200" i="1"/>
  <c r="O62" i="1"/>
  <c r="P62" i="1" s="1"/>
  <c r="H62" i="1"/>
  <c r="H33" i="1"/>
  <c r="H200" i="1" s="1"/>
  <c r="H243" i="1" s="1"/>
  <c r="H314" i="1" s="1"/>
  <c r="H324" i="1" s="1"/>
  <c r="O33" i="1"/>
  <c r="I200" i="1"/>
  <c r="J199" i="1"/>
  <c r="L242" i="1"/>
  <c r="G314" i="1"/>
  <c r="G324" i="1" s="1"/>
  <c r="G338" i="1" s="1"/>
  <c r="H199" i="1"/>
  <c r="H242" i="1" s="1"/>
  <c r="H313" i="1" s="1"/>
  <c r="H323" i="1" s="1"/>
  <c r="G242" i="1"/>
  <c r="G313" i="1" s="1"/>
  <c r="G323" i="1" s="1"/>
  <c r="G337" i="1" s="1"/>
  <c r="I242" i="1"/>
  <c r="O199" i="1"/>
  <c r="P199" i="1" s="1"/>
  <c r="O170" i="1"/>
  <c r="P170" i="1" s="1"/>
  <c r="P295" i="1"/>
  <c r="J242" i="1" l="1"/>
  <c r="L313" i="1"/>
  <c r="I243" i="1"/>
  <c r="O200" i="1"/>
  <c r="P200" i="1" s="1"/>
  <c r="P33" i="1"/>
  <c r="Q45" i="1"/>
  <c r="S45" i="1" s="1"/>
  <c r="O242" i="1"/>
  <c r="P242" i="1" s="1"/>
  <c r="I313" i="1"/>
  <c r="G343" i="1"/>
  <c r="P343" i="1" s="1"/>
  <c r="P337" i="1"/>
  <c r="J200" i="1"/>
  <c r="L243" i="1"/>
  <c r="G344" i="1"/>
  <c r="P344" i="1" s="1"/>
  <c r="P338" i="1"/>
  <c r="Q345" i="1"/>
  <c r="O313" i="1" l="1"/>
  <c r="P313" i="1" s="1"/>
  <c r="I323" i="1"/>
  <c r="J313" i="1"/>
  <c r="L323" i="1"/>
  <c r="J323" i="1" s="1"/>
  <c r="O243" i="1"/>
  <c r="P243" i="1" s="1"/>
  <c r="I314" i="1"/>
  <c r="L314" i="1"/>
  <c r="J243" i="1"/>
  <c r="O323" i="1" l="1"/>
  <c r="P323" i="1" s="1"/>
  <c r="I337" i="1"/>
  <c r="I343" i="1" s="1"/>
  <c r="J314" i="1"/>
  <c r="L324" i="1"/>
  <c r="J324" i="1" s="1"/>
  <c r="I324" i="1"/>
  <c r="O314" i="1"/>
  <c r="P314" i="1" s="1"/>
  <c r="I338" i="1" l="1"/>
  <c r="I344" i="1" s="1"/>
  <c r="O324" i="1"/>
  <c r="P324" i="1" s="1"/>
</calcChain>
</file>

<file path=xl/sharedStrings.xml><?xml version="1.0" encoding="utf-8"?>
<sst xmlns="http://schemas.openxmlformats.org/spreadsheetml/2006/main" count="402" uniqueCount="296">
  <si>
    <t>Form D  3.1</t>
  </si>
  <si>
    <t>Power Purchase Expenses</t>
  </si>
  <si>
    <t>Name of Distribution Licensee</t>
  </si>
  <si>
    <t>JdVVNL</t>
  </si>
  <si>
    <t>Licensed Area of Supply</t>
  </si>
  <si>
    <t>Jaipur Discom</t>
  </si>
  <si>
    <t xml:space="preserve"> Year </t>
  </si>
  <si>
    <t>2018-19</t>
  </si>
  <si>
    <t>S. No.</t>
  </si>
  <si>
    <t>Source of Power (Station wise)</t>
  </si>
  <si>
    <t>Installed Capacity</t>
  </si>
  <si>
    <t>State Share (%)</t>
  </si>
  <si>
    <t>Utility share (%)</t>
  </si>
  <si>
    <t>Utility share (MW)</t>
  </si>
  <si>
    <t>Total Energy Sent Out (ESO) from the station (MU)</t>
  </si>
  <si>
    <t>Total Annual Fixed charges (Rs Crore)</t>
  </si>
  <si>
    <t>Capacity Charges paid/ payable by Utility (Rs Crore)</t>
  </si>
  <si>
    <t>Variable Cost per unit including Fuel Price Adjustment(Rs/kWh)</t>
  </si>
  <si>
    <t>Fuel Price Adjustment</t>
  </si>
  <si>
    <t>Total Variable Charges (Rs Crore)</t>
  </si>
  <si>
    <t>Incentive#</t>
  </si>
  <si>
    <t>Any Other Charges (Please specify the type of charges)#</t>
  </si>
  <si>
    <t>Total Cost of Energy Received (Rs Crore)</t>
  </si>
  <si>
    <t>Avg cost of energy received (Rs/kWh)</t>
  </si>
  <si>
    <t>A</t>
  </si>
  <si>
    <t>NTPC</t>
  </si>
  <si>
    <t>ANTA  GTPS</t>
  </si>
  <si>
    <t>Included in the variable charges</t>
  </si>
  <si>
    <t>NA</t>
  </si>
  <si>
    <t>AURIYA  GTPS</t>
  </si>
  <si>
    <t>DADRI GTPS</t>
  </si>
  <si>
    <t>FGUTTPS -I</t>
  </si>
  <si>
    <t>FGUTTPS -II</t>
  </si>
  <si>
    <t>FGUTPP III</t>
  </si>
  <si>
    <t>FGUTTPS -4</t>
  </si>
  <si>
    <t>F.S.T.P.S (FARRAKA)</t>
  </si>
  <si>
    <t>K.H.S.T.P.S. I</t>
  </si>
  <si>
    <t>K.H.S.T.P.S. &amp; II</t>
  </si>
  <si>
    <t>KHPS-I</t>
  </si>
  <si>
    <t>NCTPS 1</t>
  </si>
  <si>
    <t>NCTPS 2</t>
  </si>
  <si>
    <t>RHIND STPS</t>
  </si>
  <si>
    <t>RIHAND II</t>
  </si>
  <si>
    <t>RIHAND III</t>
  </si>
  <si>
    <t>SINGUARLI</t>
  </si>
  <si>
    <t>SINGUARLI-Hydel</t>
  </si>
  <si>
    <t>TALCHAR STPS</t>
  </si>
  <si>
    <t>TOTAL CURRENT</t>
  </si>
  <si>
    <t>Prior period</t>
  </si>
  <si>
    <t>TOTAL    ( with adj.)</t>
  </si>
  <si>
    <t>(B)</t>
  </si>
  <si>
    <t>NTPC BHADLA-II (Solar)</t>
  </si>
  <si>
    <t>TOTAL ( with adj.)</t>
  </si>
  <si>
    <t>(C)</t>
  </si>
  <si>
    <t>NTPC NSM-BUNDLED</t>
  </si>
  <si>
    <t>(D)</t>
  </si>
  <si>
    <t>NTPC (MEJA)</t>
  </si>
  <si>
    <t>TOTAL( with adj.)</t>
  </si>
  <si>
    <t xml:space="preserve">(E) </t>
  </si>
  <si>
    <t>NHPC</t>
  </si>
  <si>
    <t>SALAL HEP</t>
  </si>
  <si>
    <t>TANAKPUR HEP</t>
  </si>
  <si>
    <t>CHAMERA-I</t>
  </si>
  <si>
    <t>URI HEP</t>
  </si>
  <si>
    <t>CHAMERA-II</t>
  </si>
  <si>
    <t>DHOLIGANGA</t>
  </si>
  <si>
    <t>DULHASTI</t>
  </si>
  <si>
    <t>URI HEP II</t>
  </si>
  <si>
    <t>PARBATI III</t>
  </si>
  <si>
    <t>SEWA II</t>
  </si>
  <si>
    <t>CHAMERA-III</t>
  </si>
  <si>
    <t>Adjustments</t>
  </si>
  <si>
    <t xml:space="preserve">        TOTAL     (with adj.)</t>
  </si>
  <si>
    <t xml:space="preserve">(F) </t>
  </si>
  <si>
    <t>SJVNL</t>
  </si>
  <si>
    <t>NATHPA-JHAKRI</t>
  </si>
  <si>
    <t>Rampur</t>
  </si>
  <si>
    <t>TOTAL              (with adj.)</t>
  </si>
  <si>
    <t xml:space="preserve">(G) </t>
  </si>
  <si>
    <t xml:space="preserve">NEYVELI LIGNITE CORPORATION LTD </t>
  </si>
  <si>
    <t>(H)</t>
  </si>
  <si>
    <t>ARAVALI POWER CO PVT LTD</t>
  </si>
  <si>
    <t xml:space="preserve">(I) </t>
  </si>
  <si>
    <t>NVVN BUNDLED POWER</t>
  </si>
  <si>
    <t xml:space="preserve">(J) </t>
  </si>
  <si>
    <t>COASTAL GUJRAT (36:36:28)</t>
  </si>
  <si>
    <t xml:space="preserve">(K) </t>
  </si>
  <si>
    <t>ADANI POWER RAJASTHAN LIMITED</t>
  </si>
  <si>
    <t xml:space="preserve">(L) </t>
  </si>
  <si>
    <t>SASAN POWER LTD(36:36:28)</t>
  </si>
  <si>
    <t xml:space="preserve">(M) </t>
  </si>
  <si>
    <t>KARCHAM WANGTOO (PTC)</t>
  </si>
  <si>
    <t>(N)</t>
  </si>
  <si>
    <t>PTC (DB)</t>
  </si>
  <si>
    <t>(O)</t>
  </si>
  <si>
    <t>PTC (MARUTI) (39:29:32)</t>
  </si>
  <si>
    <t>(P)</t>
  </si>
  <si>
    <t>PTC (TEESTA)</t>
  </si>
  <si>
    <t>(Q)</t>
  </si>
  <si>
    <t>SKS</t>
  </si>
  <si>
    <t>Prior Period</t>
  </si>
  <si>
    <t>TOTAL (with adj.)</t>
  </si>
  <si>
    <t>(R)</t>
  </si>
  <si>
    <t>NPCIL</t>
  </si>
  <si>
    <t>NAPP</t>
  </si>
  <si>
    <r>
      <t xml:space="preserve">TOTAL </t>
    </r>
    <r>
      <rPr>
        <b/>
        <sz val="12"/>
        <rFont val="Book Antiqua"/>
        <family val="1"/>
      </rPr>
      <t>(with adj.)</t>
    </r>
  </si>
  <si>
    <t>(S)</t>
  </si>
  <si>
    <t>RAPS</t>
  </si>
  <si>
    <t>RAPP-I &amp;II</t>
  </si>
  <si>
    <t>RAPP-III&amp;IV</t>
  </si>
  <si>
    <t>RAPP-V &amp; VI</t>
  </si>
  <si>
    <t>RAPP-V</t>
  </si>
  <si>
    <t>THDC</t>
  </si>
  <si>
    <t>TEHRI</t>
  </si>
  <si>
    <t>KOTESHWAR</t>
  </si>
  <si>
    <t>(T)</t>
  </si>
  <si>
    <t>TALA THROUGH PTC (BHUTAN)</t>
  </si>
  <si>
    <t xml:space="preserve">TOTAL </t>
  </si>
  <si>
    <t>(U)</t>
  </si>
  <si>
    <t>STATE GEN. &amp; OTHER</t>
  </si>
  <si>
    <t>R.V.U.N.</t>
  </si>
  <si>
    <t>KTPS(1 to 7)</t>
  </si>
  <si>
    <t>STPS(1 to 6)</t>
  </si>
  <si>
    <t>SSCTPP (7)</t>
  </si>
  <si>
    <t>SSCTPP (8)</t>
  </si>
  <si>
    <t>DCCPP</t>
  </si>
  <si>
    <t>CTPP (1&amp;4)</t>
  </si>
  <si>
    <t>CTPP (5&amp;6)</t>
  </si>
  <si>
    <t>CTPP (7)</t>
  </si>
  <si>
    <t>RGTP(1-3)</t>
  </si>
  <si>
    <t>KaTPP#1</t>
  </si>
  <si>
    <t>MAHI</t>
  </si>
  <si>
    <t>MAHI MMH</t>
  </si>
  <si>
    <t>MANGROL</t>
  </si>
  <si>
    <t>STPS MMH</t>
  </si>
  <si>
    <t>Others</t>
  </si>
  <si>
    <t>GLTPP</t>
  </si>
  <si>
    <t>RAJWEST POWER LIMITED</t>
  </si>
  <si>
    <t>TOTAL  T</t>
  </si>
  <si>
    <t>TOTAL  T (with adj.)</t>
  </si>
  <si>
    <t>(V)</t>
  </si>
  <si>
    <t>SHARE PROJECTS</t>
  </si>
  <si>
    <t>BBMB(BHAKRA,DEHAR&amp;PONG</t>
  </si>
  <si>
    <t>CHAMBAL</t>
  </si>
  <si>
    <t>(W)</t>
  </si>
  <si>
    <t>OTHERS</t>
  </si>
  <si>
    <t>R.F.F.</t>
  </si>
  <si>
    <t>P.T.C. INDIA LTD(GOHP)</t>
  </si>
  <si>
    <t>NVVN</t>
  </si>
  <si>
    <t>Tata Power</t>
  </si>
  <si>
    <t>MP POWER CORPORATION LTD</t>
  </si>
  <si>
    <t>SHREE CEMENT</t>
  </si>
  <si>
    <t>Adani (Change in Law payment)</t>
  </si>
  <si>
    <t>Instinct infra</t>
  </si>
  <si>
    <t>VS LIGNITE POWER PVT. LTD.</t>
  </si>
  <si>
    <t>ESSAR POWER GUJRAT LTD</t>
  </si>
  <si>
    <t>uttar haryana</t>
  </si>
  <si>
    <t>MITTAL PROCESSOR</t>
  </si>
  <si>
    <t>GMRC</t>
  </si>
  <si>
    <t>HZL</t>
  </si>
  <si>
    <t>P.T.C. INDIA LTD(others)</t>
  </si>
  <si>
    <t>TOTAL current</t>
  </si>
  <si>
    <t>PRIOR PERIOD</t>
  </si>
  <si>
    <t>TOTAL WITH ADJ</t>
  </si>
  <si>
    <t>TOTAL (A to W)</t>
  </si>
  <si>
    <t>TOTAL A TO W  ( with adj.)</t>
  </si>
  <si>
    <t>(X)</t>
  </si>
  <si>
    <t>NCES</t>
  </si>
  <si>
    <t>WIND FORMS</t>
  </si>
  <si>
    <t>SOLAR</t>
  </si>
  <si>
    <t>BIOMASS</t>
  </si>
  <si>
    <t>(I)KALPTARU</t>
  </si>
  <si>
    <t xml:space="preserve">(II) CHAMBAL POWER </t>
  </si>
  <si>
    <t>(III) SATHYAM POWER PVT. LTD</t>
  </si>
  <si>
    <t>(IV)S M Environmental</t>
  </si>
  <si>
    <t>(V) Transtech green power pvt ltd</t>
  </si>
  <si>
    <t>(VI) Rajasthan State Ganganagar Sugar Mills Ltd.</t>
  </si>
  <si>
    <t>(VII) Orient green power</t>
  </si>
  <si>
    <t>(VIII) Sanjog sugars eco pvt ltd</t>
  </si>
  <si>
    <t>(VIII) Sambhav Energy</t>
  </si>
  <si>
    <t>TOTAL BIOMASS</t>
  </si>
  <si>
    <t>TOTAL BIOMASS (with adj.)</t>
  </si>
  <si>
    <t>TOTAL SOLAR (with adj.)</t>
  </si>
  <si>
    <t>(Y)</t>
  </si>
  <si>
    <t>CAPTIVE</t>
  </si>
  <si>
    <t>(I) A.C.C Ltd. Lakheri</t>
  </si>
  <si>
    <t>(II) Shree Cement</t>
  </si>
  <si>
    <t>(III) Aditya Cement</t>
  </si>
  <si>
    <t>(IV) Hindustan Zinc</t>
  </si>
  <si>
    <t>(V) RSWM</t>
  </si>
  <si>
    <t>(VI) J k White Cement</t>
  </si>
  <si>
    <t>(VII) Manglam Cement</t>
  </si>
  <si>
    <t>(VIII) Ultratech Cement</t>
  </si>
  <si>
    <t>(IX) J K Lakshmi Cement</t>
  </si>
  <si>
    <t>(X) VS Lignite</t>
  </si>
  <si>
    <t>(XI) Binani Corporation</t>
  </si>
  <si>
    <t>(XII) Ambuja Cement</t>
  </si>
  <si>
    <t>(XIII) Sh Rajasthan Syntex</t>
  </si>
  <si>
    <t>(XIV) WONDER CEMENT</t>
  </si>
  <si>
    <t>(XV) DCM shri ram consolidated</t>
  </si>
  <si>
    <t>(XVI) D.S.C.L</t>
  </si>
  <si>
    <t>TOTAL (X to Y)</t>
  </si>
  <si>
    <t>TOTAL X TO Y  ( with adj.)</t>
  </si>
  <si>
    <t>TOTAL (A to Y)</t>
  </si>
  <si>
    <t>TOTAL A TO Y  ( with adj.)</t>
  </si>
  <si>
    <t>( Z )</t>
  </si>
  <si>
    <t>TRANSMISSION CHARGES</t>
  </si>
  <si>
    <t>1.PGCIL</t>
  </si>
  <si>
    <t>TOTAL PGCIL</t>
  </si>
  <si>
    <t>2. MARU TRANSMISSION</t>
  </si>
  <si>
    <t>Aravali Transmission services</t>
  </si>
  <si>
    <t>RVPNL</t>
  </si>
  <si>
    <t>SLDC</t>
  </si>
  <si>
    <t xml:space="preserve">HADOTI POWER </t>
  </si>
  <si>
    <t>THAR POWER</t>
  </si>
  <si>
    <t>BARMER POWER</t>
  </si>
  <si>
    <t>NRLDC-PSEB</t>
  </si>
  <si>
    <t>NRLDC POSCO</t>
  </si>
  <si>
    <t>POC CHARGES</t>
  </si>
  <si>
    <t>1. PTC (KARCHAM WANGTOO)</t>
  </si>
  <si>
    <t>2. PTC (DB)</t>
  </si>
  <si>
    <t>3. PTC (MARUTI)</t>
  </si>
  <si>
    <t>4. PTC (TEESTA)</t>
  </si>
  <si>
    <t>5. UPPTCL (TANDA)</t>
  </si>
  <si>
    <t>TOTAL POC CHARGES</t>
  </si>
  <si>
    <t>TOTAL POC CH.( with adj.)</t>
  </si>
  <si>
    <t>TOTAL (Z)</t>
  </si>
  <si>
    <t>TOTAL Z  ( with adj.)</t>
  </si>
  <si>
    <t>( AA )</t>
  </si>
  <si>
    <t>U.I.CHARGES</t>
  </si>
  <si>
    <t>OVER DRAWL</t>
  </si>
  <si>
    <t>UNDER DRAWL</t>
  </si>
  <si>
    <t>TOTAL (AA)</t>
  </si>
  <si>
    <t>( AB )</t>
  </si>
  <si>
    <t xml:space="preserve">BANKING </t>
  </si>
  <si>
    <t>PTC(INDIA) - Transaction cost</t>
  </si>
  <si>
    <t>NVVNL - Transaction cost</t>
  </si>
  <si>
    <t>Manikaran Power</t>
  </si>
  <si>
    <t>UPPCL</t>
  </si>
  <si>
    <t>Aruranchal Pradesh</t>
  </si>
  <si>
    <t>PSPCL</t>
  </si>
  <si>
    <t>TATA</t>
  </si>
  <si>
    <t xml:space="preserve">BIHAR BSP(H)CL </t>
  </si>
  <si>
    <t>Other</t>
  </si>
  <si>
    <t>TOTAL (AB)</t>
  </si>
  <si>
    <t>TOTAL (A to AB)</t>
  </si>
  <si>
    <t>TOTAL A TO AB (with adj.)</t>
  </si>
  <si>
    <t>Banking Revert</t>
  </si>
  <si>
    <t>( AC )</t>
  </si>
  <si>
    <t>INTER DISCOM</t>
  </si>
  <si>
    <t>JVVNL</t>
  </si>
  <si>
    <t>AVVNL</t>
  </si>
  <si>
    <t>JDVVNL</t>
  </si>
  <si>
    <t>TOTAL (AC)</t>
  </si>
  <si>
    <t>TOTAL (A to AC)</t>
  </si>
  <si>
    <t>TOTAL A TO AC (with adj.)</t>
  </si>
  <si>
    <t>OTHERS(Banking,shared generation)</t>
  </si>
  <si>
    <t>Service Charges to RUVNL</t>
  </si>
  <si>
    <t>Wind Farms</t>
  </si>
  <si>
    <t>Power purchase from Solar</t>
  </si>
  <si>
    <t>UI Charges</t>
  </si>
  <si>
    <t>( AD )</t>
  </si>
  <si>
    <t>EXCHANGE</t>
  </si>
  <si>
    <t>PURCHASE</t>
  </si>
  <si>
    <t>IEX</t>
  </si>
  <si>
    <t>PXIL</t>
  </si>
  <si>
    <t>GRAND TOTAL (CURRENT)</t>
  </si>
  <si>
    <t>GRAND TOTAL (with adj.)</t>
  </si>
  <si>
    <t>SALE</t>
  </si>
  <si>
    <t>NET (CURRENT)</t>
  </si>
  <si>
    <t>NET (with adj.)</t>
  </si>
  <si>
    <t># included in variable cost</t>
  </si>
  <si>
    <t>Misc. Adjustments</t>
  </si>
  <si>
    <t>Power purchases from SLDC</t>
  </si>
  <si>
    <t>Power purchases from RVPNL TRANSMISSION</t>
  </si>
  <si>
    <t>Power purchases from SHARED GENERATION</t>
  </si>
  <si>
    <t>Power Purchase JVVNL</t>
  </si>
  <si>
    <t>Power purchases from NTPC</t>
  </si>
  <si>
    <t>Power purchases from THDC</t>
  </si>
  <si>
    <t>Power purchases from SJVNL</t>
  </si>
  <si>
    <t>Power purchases from NHPC</t>
  </si>
  <si>
    <t>Power purchases from WIND FIRM</t>
  </si>
  <si>
    <t>POWER OUR. FROM SOLAR</t>
  </si>
  <si>
    <t>Power purchase from CGPL</t>
  </si>
  <si>
    <t>Power purchase from SASAN POWER</t>
  </si>
  <si>
    <t>POWER PURCHASE OTHERS/ BANKING</t>
  </si>
  <si>
    <t>Power purchases from PTC INDIA LTD.</t>
  </si>
  <si>
    <t>Power purchases from RVUNL</t>
  </si>
  <si>
    <t>Power purchases from NPCIL (RAPS)</t>
  </si>
  <si>
    <t>Power purchases from NPCIL (NAPS)</t>
  </si>
  <si>
    <t>Power purchases from PGCIL</t>
  </si>
  <si>
    <t>POWER PUR. UI CHARGES</t>
  </si>
  <si>
    <t>Power purchases from RAJWEST POWER</t>
  </si>
  <si>
    <t>INTER DISOM POWER PURCHASE</t>
  </si>
  <si>
    <t>POWER PUR. RVPN TRANSMISSION CHARGES-TRUE UP CREDIT</t>
  </si>
  <si>
    <t>SERVICE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</si>
</sst>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(* #,##0.00000_);_(* \(#,##0.00000\);_(* &quot;-&quot;??_);_(@_)"/>
    <numFmt numFmtId="166" formatCode="_(* #,##0.0000_);_(* \(#,##0.0000\);_(* &quot;-&quot;??_);_(@_)"/>
    <numFmt numFmtId="167" formatCode="_(* #,##0.000000_);_(* \(#,##0.000000\);_(* &quot;-&quot;??_);_(@_)"/>
    <numFmt numFmtId="168" formatCode="_(* #,##0.0000000_);_(* \(#,##0.0000000\);_(* &quot;-&quot;??_);_(@_)"/>
  </numFmts>
  <fonts count="2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sz val="10"/>
      <name val="Times New Roman"/>
      <family val="1"/>
    </font>
    <font>
      <b/>
      <sz val="12"/>
      <name val="Book Antiqua"/>
      <family val="1"/>
    </font>
    <font>
      <b/>
      <sz val="10"/>
      <name val="Arial"/>
      <family val="2"/>
    </font>
    <font>
      <sz val="11"/>
      <name val="Times New Roman"/>
      <family val="1"/>
    </font>
    <font>
      <b/>
      <sz val="14"/>
      <name val="Bookman Old Style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name val="Times New Roman"/>
      <family val="1"/>
    </font>
    <font>
      <i/>
      <sz val="12"/>
      <name val="Book Antiqua"/>
      <family val="1"/>
    </font>
    <font>
      <i/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name val="Book Antiqua"/>
      <family val="1"/>
    </font>
    <font>
      <sz val="12"/>
      <name val="Arial"/>
      <family val="2"/>
    </font>
    <font>
      <i/>
      <sz val="12"/>
      <color theme="1"/>
      <name val="Book Antiqua"/>
      <family val="1"/>
    </font>
    <font>
      <i/>
      <sz val="12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20"/>
      <name val="Times New Roman"/>
      <family val="1"/>
    </font>
    <font>
      <sz val="20"/>
      <color theme="1"/>
      <name val="Aptos Narrow"/>
      <family val="2"/>
      <scheme val="minor"/>
    </font>
    <font>
      <b/>
      <sz val="20"/>
      <color theme="1"/>
      <name val="Book Antiqua"/>
      <family val="1"/>
    </font>
    <font>
      <sz val="20"/>
      <name val="Arial"/>
      <family val="2"/>
    </font>
    <font>
      <sz val="20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>
      <alignment vertical="center"/>
    </xf>
    <xf numFmtId="9" fontId="3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</cellStyleXfs>
  <cellXfs count="173">
    <xf numFmtId="0" fontId="0" fillId="0" borderId="0" xfId="0"/>
    <xf numFmtId="0" fontId="2" fillId="2" borderId="0" xfId="1" applyFont="1" applyFill="1"/>
    <xf numFmtId="0" fontId="4" fillId="2" borderId="0" xfId="2" applyFont="1" applyFill="1" applyAlignment="1">
      <alignment horizontal="left" vertical="center"/>
    </xf>
    <xf numFmtId="164" fontId="2" fillId="2" borderId="0" xfId="2" applyNumberFormat="1" applyFont="1" applyFill="1"/>
    <xf numFmtId="0" fontId="2" fillId="2" borderId="0" xfId="2" applyFont="1" applyFill="1"/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165" fontId="4" fillId="2" borderId="0" xfId="3" applyNumberFormat="1" applyFont="1" applyFill="1" applyBorder="1" applyAlignment="1">
      <alignment horizontal="center" vertical="center"/>
    </xf>
    <xf numFmtId="0" fontId="5" fillId="2" borderId="3" xfId="1" applyFont="1" applyFill="1" applyBorder="1"/>
    <xf numFmtId="165" fontId="2" fillId="2" borderId="0" xfId="3" applyNumberFormat="1" applyFont="1" applyFill="1" applyBorder="1"/>
    <xf numFmtId="165" fontId="2" fillId="2" borderId="0" xfId="3" applyNumberFormat="1" applyFont="1" applyFill="1" applyBorder="1" applyAlignment="1">
      <alignment wrapText="1"/>
    </xf>
    <xf numFmtId="0" fontId="3" fillId="2" borderId="0" xfId="2" applyFill="1" applyAlignment="1">
      <alignment wrapText="1"/>
    </xf>
    <xf numFmtId="0" fontId="6" fillId="2" borderId="0" xfId="1" applyFont="1" applyFill="1"/>
    <xf numFmtId="0" fontId="2" fillId="2" borderId="0" xfId="1" applyFont="1" applyFill="1" applyAlignment="1">
      <alignment horizontal="left"/>
    </xf>
    <xf numFmtId="164" fontId="4" fillId="2" borderId="0" xfId="4" applyNumberFormat="1" applyFont="1" applyFill="1" applyAlignment="1">
      <alignment horizontal="centerContinuous" vertical="center"/>
    </xf>
    <xf numFmtId="0" fontId="4" fillId="2" borderId="0" xfId="4" applyFont="1" applyFill="1" applyAlignment="1">
      <alignment horizontal="centerContinuous" vertical="center"/>
    </xf>
    <xf numFmtId="0" fontId="2" fillId="2" borderId="0" xfId="1" applyFont="1" applyFill="1" applyAlignment="1">
      <alignment horizontal="centerContinuous"/>
    </xf>
    <xf numFmtId="165" fontId="2" fillId="2" borderId="0" xfId="3" applyNumberFormat="1" applyFont="1" applyFill="1" applyBorder="1" applyAlignment="1">
      <alignment horizontal="centerContinuous"/>
    </xf>
    <xf numFmtId="164" fontId="2" fillId="2" borderId="0" xfId="1" applyNumberFormat="1" applyFont="1" applyFill="1"/>
    <xf numFmtId="0" fontId="4" fillId="2" borderId="0" xfId="2" applyFont="1" applyFill="1" applyAlignment="1">
      <alignment horizontal="left" vertical="center"/>
    </xf>
    <xf numFmtId="165" fontId="6" fillId="2" borderId="0" xfId="3" applyNumberFormat="1" applyFont="1" applyFill="1" applyBorder="1"/>
    <xf numFmtId="0" fontId="7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horizontal="left"/>
    </xf>
    <xf numFmtId="165" fontId="2" fillId="2" borderId="0" xfId="3" applyNumberFormat="1" applyFont="1" applyFill="1" applyBorder="1" applyAlignment="1">
      <alignment horizontal="left"/>
    </xf>
    <xf numFmtId="0" fontId="4" fillId="2" borderId="0" xfId="1" applyFont="1" applyFill="1" applyAlignment="1">
      <alignment horizontal="left"/>
    </xf>
    <xf numFmtId="0" fontId="4" fillId="2" borderId="0" xfId="4" applyFont="1" applyFill="1" applyAlignment="1">
      <alignment horizontal="left" vertical="center"/>
    </xf>
    <xf numFmtId="165" fontId="4" fillId="2" borderId="0" xfId="3" applyNumberFormat="1" applyFont="1" applyFill="1" applyAlignment="1">
      <alignment horizontal="left" vertical="center"/>
    </xf>
    <xf numFmtId="165" fontId="4" fillId="2" borderId="0" xfId="3" applyNumberFormat="1" applyFont="1" applyFill="1" applyBorder="1" applyAlignment="1">
      <alignment horizontal="left"/>
    </xf>
    <xf numFmtId="164" fontId="4" fillId="2" borderId="0" xfId="1" applyNumberFormat="1" applyFont="1" applyFill="1" applyAlignment="1">
      <alignment horizontal="centerContinuous"/>
    </xf>
    <xf numFmtId="0" fontId="4" fillId="2" borderId="0" xfId="1" applyFont="1" applyFill="1" applyAlignment="1">
      <alignment horizontal="centerContinuous"/>
    </xf>
    <xf numFmtId="165" fontId="4" fillId="2" borderId="0" xfId="3" applyNumberFormat="1" applyFont="1" applyFill="1" applyAlignment="1">
      <alignment horizontal="centerContinuous"/>
    </xf>
    <xf numFmtId="0" fontId="4" fillId="3" borderId="4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164" fontId="4" fillId="3" borderId="5" xfId="1" applyNumberFormat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6" fillId="2" borderId="0" xfId="1" applyFont="1" applyFill="1" applyAlignment="1">
      <alignment vertical="top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2" borderId="7" xfId="1" applyFont="1" applyFill="1" applyBorder="1"/>
    <xf numFmtId="0" fontId="4" fillId="2" borderId="8" xfId="1" applyFont="1" applyFill="1" applyBorder="1"/>
    <xf numFmtId="164" fontId="2" fillId="2" borderId="8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165" fontId="2" fillId="2" borderId="8" xfId="3" applyNumberFormat="1" applyFont="1" applyFill="1" applyBorder="1" applyAlignment="1">
      <alignment horizontal="center"/>
    </xf>
    <xf numFmtId="165" fontId="2" fillId="2" borderId="9" xfId="3" applyNumberFormat="1" applyFont="1" applyFill="1" applyBorder="1" applyAlignment="1">
      <alignment horizontal="center"/>
    </xf>
    <xf numFmtId="0" fontId="2" fillId="2" borderId="10" xfId="1" applyFont="1" applyFill="1" applyBorder="1"/>
    <xf numFmtId="43" fontId="2" fillId="2" borderId="3" xfId="1" applyNumberFormat="1" applyFont="1" applyFill="1" applyBorder="1"/>
    <xf numFmtId="164" fontId="8" fillId="2" borderId="3" xfId="1" applyNumberFormat="1" applyFont="1" applyFill="1" applyBorder="1" applyAlignment="1">
      <alignment horizontal="center"/>
    </xf>
    <xf numFmtId="9" fontId="8" fillId="2" borderId="3" xfId="5" applyFont="1" applyFill="1" applyBorder="1" applyAlignment="1">
      <alignment horizontal="center"/>
    </xf>
    <xf numFmtId="10" fontId="8" fillId="2" borderId="3" xfId="5" applyNumberFormat="1" applyFont="1" applyFill="1" applyBorder="1" applyAlignment="1">
      <alignment horizontal="center"/>
    </xf>
    <xf numFmtId="43" fontId="8" fillId="2" borderId="3" xfId="5" applyNumberFormat="1" applyFont="1" applyFill="1" applyBorder="1" applyAlignment="1">
      <alignment horizontal="center"/>
    </xf>
    <xf numFmtId="43" fontId="2" fillId="2" borderId="3" xfId="3" applyFont="1" applyFill="1" applyBorder="1" applyAlignment="1">
      <alignment horizontal="center"/>
    </xf>
    <xf numFmtId="43" fontId="8" fillId="2" borderId="3" xfId="3" applyFont="1" applyFill="1" applyBorder="1" applyAlignment="1">
      <alignment horizontal="center" vertical="center"/>
    </xf>
    <xf numFmtId="43" fontId="8" fillId="2" borderId="3" xfId="3" applyFont="1" applyFill="1" applyBorder="1" applyAlignment="1">
      <alignment horizontal="center"/>
    </xf>
    <xf numFmtId="43" fontId="8" fillId="2" borderId="11" xfId="3" applyFont="1" applyFill="1" applyBorder="1" applyAlignment="1">
      <alignment horizontal="center" vertical="center" wrapText="1"/>
    </xf>
    <xf numFmtId="43" fontId="8" fillId="2" borderId="11" xfId="3" applyFont="1" applyFill="1" applyBorder="1" applyAlignment="1">
      <alignment horizontal="center" vertical="center"/>
    </xf>
    <xf numFmtId="43" fontId="8" fillId="2" borderId="12" xfId="3" applyFont="1" applyFill="1" applyBorder="1" applyAlignment="1">
      <alignment horizontal="center"/>
    </xf>
    <xf numFmtId="43" fontId="8" fillId="2" borderId="13" xfId="3" applyFont="1" applyFill="1" applyBorder="1" applyAlignment="1">
      <alignment horizontal="center" vertical="center" wrapText="1"/>
    </xf>
    <xf numFmtId="43" fontId="8" fillId="2" borderId="13" xfId="3" applyFont="1" applyFill="1" applyBorder="1" applyAlignment="1">
      <alignment horizontal="center" vertical="center"/>
    </xf>
    <xf numFmtId="43" fontId="8" fillId="2" borderId="13" xfId="3" applyFont="1" applyFill="1" applyBorder="1" applyAlignment="1">
      <alignment horizontal="center" vertical="center" wrapText="1"/>
    </xf>
    <xf numFmtId="43" fontId="8" fillId="2" borderId="3" xfId="1" applyNumberFormat="1" applyFont="1" applyFill="1" applyBorder="1"/>
    <xf numFmtId="0" fontId="4" fillId="2" borderId="10" xfId="1" applyFont="1" applyFill="1" applyBorder="1"/>
    <xf numFmtId="43" fontId="4" fillId="2" borderId="3" xfId="1" applyNumberFormat="1" applyFont="1" applyFill="1" applyBorder="1"/>
    <xf numFmtId="164" fontId="9" fillId="2" borderId="3" xfId="1" applyNumberFormat="1" applyFont="1" applyFill="1" applyBorder="1" applyAlignment="1">
      <alignment horizontal="center"/>
    </xf>
    <xf numFmtId="9" fontId="9" fillId="2" borderId="3" xfId="5" applyFont="1" applyFill="1" applyBorder="1" applyAlignment="1">
      <alignment horizontal="center"/>
    </xf>
    <xf numFmtId="43" fontId="9" fillId="2" borderId="3" xfId="5" applyNumberFormat="1" applyFont="1" applyFill="1" applyBorder="1" applyAlignment="1">
      <alignment horizontal="center"/>
    </xf>
    <xf numFmtId="43" fontId="9" fillId="2" borderId="3" xfId="1" applyNumberFormat="1" applyFont="1" applyFill="1" applyBorder="1" applyAlignment="1">
      <alignment horizontal="center"/>
    </xf>
    <xf numFmtId="166" fontId="9" fillId="2" borderId="3" xfId="3" applyNumberFormat="1" applyFont="1" applyFill="1" applyBorder="1" applyAlignment="1">
      <alignment horizontal="center"/>
    </xf>
    <xf numFmtId="43" fontId="9" fillId="2" borderId="3" xfId="3" applyFont="1" applyFill="1" applyBorder="1" applyAlignment="1">
      <alignment horizontal="center"/>
    </xf>
    <xf numFmtId="43" fontId="9" fillId="2" borderId="12" xfId="3" applyFont="1" applyFill="1" applyBorder="1" applyAlignment="1">
      <alignment horizontal="center"/>
    </xf>
    <xf numFmtId="0" fontId="10" fillId="2" borderId="0" xfId="1" applyFont="1" applyFill="1"/>
    <xf numFmtId="43" fontId="11" fillId="2" borderId="3" xfId="1" applyNumberFormat="1" applyFont="1" applyFill="1" applyBorder="1"/>
    <xf numFmtId="0" fontId="5" fillId="2" borderId="10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 vertical="center"/>
    </xf>
    <xf numFmtId="10" fontId="9" fillId="2" borderId="3" xfId="5" applyNumberFormat="1" applyFont="1" applyFill="1" applyBorder="1" applyAlignment="1">
      <alignment horizontal="center"/>
    </xf>
    <xf numFmtId="0" fontId="12" fillId="2" borderId="3" xfId="1" applyFont="1" applyFill="1" applyBorder="1"/>
    <xf numFmtId="43" fontId="10" fillId="2" borderId="0" xfId="1" applyNumberFormat="1" applyFont="1" applyFill="1"/>
    <xf numFmtId="43" fontId="9" fillId="2" borderId="3" xfId="3" applyFont="1" applyFill="1" applyBorder="1" applyAlignment="1">
      <alignment horizontal="center" vertical="center"/>
    </xf>
    <xf numFmtId="165" fontId="9" fillId="2" borderId="3" xfId="3" applyNumberFormat="1" applyFont="1" applyFill="1" applyBorder="1" applyAlignment="1">
      <alignment horizontal="center"/>
    </xf>
    <xf numFmtId="165" fontId="8" fillId="2" borderId="3" xfId="3" applyNumberFormat="1" applyFont="1" applyFill="1" applyBorder="1" applyAlignment="1">
      <alignment horizontal="center"/>
    </xf>
    <xf numFmtId="43" fontId="8" fillId="2" borderId="3" xfId="1" applyNumberFormat="1" applyFont="1" applyFill="1" applyBorder="1" applyAlignment="1">
      <alignment horizontal="center"/>
    </xf>
    <xf numFmtId="0" fontId="2" fillId="2" borderId="10" xfId="6" applyFont="1" applyFill="1" applyBorder="1"/>
    <xf numFmtId="43" fontId="2" fillId="2" borderId="3" xfId="6" applyNumberFormat="1" applyFont="1" applyFill="1" applyBorder="1"/>
    <xf numFmtId="0" fontId="4" fillId="2" borderId="10" xfId="6" applyFont="1" applyFill="1" applyBorder="1"/>
    <xf numFmtId="164" fontId="13" fillId="2" borderId="3" xfId="1" applyNumberFormat="1" applyFont="1" applyFill="1" applyBorder="1"/>
    <xf numFmtId="9" fontId="13" fillId="2" borderId="3" xfId="5" applyFont="1" applyFill="1" applyBorder="1"/>
    <xf numFmtId="43" fontId="13" fillId="2" borderId="3" xfId="5" applyNumberFormat="1" applyFont="1" applyFill="1" applyBorder="1"/>
    <xf numFmtId="43" fontId="13" fillId="2" borderId="3" xfId="3" applyFont="1" applyFill="1" applyBorder="1"/>
    <xf numFmtId="164" fontId="14" fillId="2" borderId="3" xfId="1" applyNumberFormat="1" applyFont="1" applyFill="1" applyBorder="1"/>
    <xf numFmtId="9" fontId="14" fillId="2" borderId="3" xfId="5" applyFont="1" applyFill="1" applyBorder="1"/>
    <xf numFmtId="43" fontId="14" fillId="2" borderId="3" xfId="5" applyNumberFormat="1" applyFont="1" applyFill="1" applyBorder="1"/>
    <xf numFmtId="43" fontId="14" fillId="2" borderId="3" xfId="3" applyFont="1" applyFill="1" applyBorder="1"/>
    <xf numFmtId="43" fontId="15" fillId="2" borderId="3" xfId="6" applyNumberFormat="1" applyFont="1" applyFill="1" applyBorder="1"/>
    <xf numFmtId="0" fontId="4" fillId="2" borderId="10" xfId="1" applyFont="1" applyFill="1" applyBorder="1" applyAlignment="1">
      <alignment horizontal="right"/>
    </xf>
    <xf numFmtId="43" fontId="4" fillId="2" borderId="3" xfId="1" applyNumberFormat="1" applyFont="1" applyFill="1" applyBorder="1" applyAlignment="1">
      <alignment horizontal="left"/>
    </xf>
    <xf numFmtId="0" fontId="1" fillId="2" borderId="3" xfId="0" applyFont="1" applyFill="1" applyBorder="1"/>
    <xf numFmtId="164" fontId="8" fillId="2" borderId="3" xfId="1" applyNumberFormat="1" applyFont="1" applyFill="1" applyBorder="1" applyAlignment="1">
      <alignment horizontal="center" vertical="center"/>
    </xf>
    <xf numFmtId="9" fontId="8" fillId="2" borderId="3" xfId="5" applyFont="1" applyFill="1" applyBorder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/>
    </xf>
    <xf numFmtId="9" fontId="9" fillId="2" borderId="3" xfId="5" applyFont="1" applyFill="1" applyBorder="1" applyAlignment="1">
      <alignment horizontal="center" vertical="center"/>
    </xf>
    <xf numFmtId="43" fontId="9" fillId="2" borderId="3" xfId="5" applyNumberFormat="1" applyFont="1" applyFill="1" applyBorder="1" applyAlignment="1">
      <alignment horizontal="center" vertical="center"/>
    </xf>
    <xf numFmtId="43" fontId="9" fillId="2" borderId="13" xfId="3" applyFont="1" applyFill="1" applyBorder="1" applyAlignment="1">
      <alignment horizontal="center" vertical="center" wrapText="1"/>
    </xf>
    <xf numFmtId="43" fontId="9" fillId="2" borderId="13" xfId="3" applyFont="1" applyFill="1" applyBorder="1" applyAlignment="1">
      <alignment horizontal="center" vertical="center"/>
    </xf>
    <xf numFmtId="43" fontId="8" fillId="2" borderId="12" xfId="3" quotePrefix="1" applyFont="1" applyFill="1" applyBorder="1" applyAlignment="1">
      <alignment horizontal="center"/>
    </xf>
    <xf numFmtId="10" fontId="6" fillId="2" borderId="0" xfId="5" applyNumberFormat="1" applyFont="1" applyFill="1" applyBorder="1"/>
    <xf numFmtId="0" fontId="16" fillId="2" borderId="3" xfId="7" applyFont="1" applyFill="1" applyBorder="1"/>
    <xf numFmtId="0" fontId="16" fillId="2" borderId="3" xfId="0" applyFont="1" applyFill="1" applyBorder="1"/>
    <xf numFmtId="43" fontId="6" fillId="2" borderId="0" xfId="1" applyNumberFormat="1" applyFont="1" applyFill="1"/>
    <xf numFmtId="43" fontId="2" fillId="2" borderId="3" xfId="1" applyNumberFormat="1" applyFont="1" applyFill="1" applyBorder="1" applyAlignment="1">
      <alignment horizontal="left"/>
    </xf>
    <xf numFmtId="43" fontId="2" fillId="2" borderId="3" xfId="6" applyNumberFormat="1" applyFont="1" applyFill="1" applyBorder="1" applyAlignment="1">
      <alignment horizontal="left"/>
    </xf>
    <xf numFmtId="43" fontId="17" fillId="2" borderId="3" xfId="1" applyNumberFormat="1" applyFont="1" applyFill="1" applyBorder="1"/>
    <xf numFmtId="0" fontId="1" fillId="2" borderId="10" xfId="1" applyFill="1" applyBorder="1" applyAlignment="1">
      <alignment horizontal="center"/>
    </xf>
    <xf numFmtId="166" fontId="2" fillId="2" borderId="3" xfId="3" applyNumberFormat="1" applyFont="1" applyFill="1" applyBorder="1" applyAlignment="1">
      <alignment horizontal="center"/>
    </xf>
    <xf numFmtId="166" fontId="8" fillId="2" borderId="3" xfId="3" applyNumberFormat="1" applyFont="1" applyFill="1" applyBorder="1" applyAlignment="1">
      <alignment horizontal="center"/>
    </xf>
    <xf numFmtId="0" fontId="16" fillId="0" borderId="14" xfId="7" applyFont="1" applyBorder="1"/>
    <xf numFmtId="0" fontId="18" fillId="0" borderId="3" xfId="7" applyFont="1" applyBorder="1"/>
    <xf numFmtId="0" fontId="19" fillId="0" borderId="3" xfId="7" applyFont="1" applyBorder="1"/>
    <xf numFmtId="43" fontId="4" fillId="2" borderId="3" xfId="6" applyNumberFormat="1" applyFont="1" applyFill="1" applyBorder="1"/>
    <xf numFmtId="43" fontId="4" fillId="2" borderId="3" xfId="2" applyNumberFormat="1" applyFont="1" applyFill="1" applyBorder="1"/>
    <xf numFmtId="0" fontId="6" fillId="2" borderId="0" xfId="1" quotePrefix="1" applyFont="1" applyFill="1"/>
    <xf numFmtId="43" fontId="2" fillId="2" borderId="3" xfId="2" applyNumberFormat="1" applyFont="1" applyFill="1" applyBorder="1"/>
    <xf numFmtId="167" fontId="9" fillId="2" borderId="3" xfId="3" applyNumberFormat="1" applyFont="1" applyFill="1" applyBorder="1" applyAlignment="1">
      <alignment horizontal="center"/>
    </xf>
    <xf numFmtId="165" fontId="9" fillId="0" borderId="3" xfId="3" applyNumberFormat="1" applyFont="1" applyFill="1" applyBorder="1" applyAlignment="1">
      <alignment horizontal="center"/>
    </xf>
    <xf numFmtId="166" fontId="8" fillId="2" borderId="12" xfId="3" applyNumberFormat="1" applyFont="1" applyFill="1" applyBorder="1" applyAlignment="1">
      <alignment horizontal="center"/>
    </xf>
    <xf numFmtId="0" fontId="4" fillId="2" borderId="15" xfId="1" applyFont="1" applyFill="1" applyBorder="1"/>
    <xf numFmtId="43" fontId="4" fillId="2" borderId="11" xfId="1" applyNumberFormat="1" applyFont="1" applyFill="1" applyBorder="1"/>
    <xf numFmtId="164" fontId="9" fillId="2" borderId="11" xfId="1" applyNumberFormat="1" applyFont="1" applyFill="1" applyBorder="1" applyAlignment="1">
      <alignment horizontal="center"/>
    </xf>
    <xf numFmtId="43" fontId="9" fillId="2" borderId="11" xfId="5" applyNumberFormat="1" applyFont="1" applyFill="1" applyBorder="1" applyAlignment="1">
      <alignment horizontal="center"/>
    </xf>
    <xf numFmtId="168" fontId="9" fillId="2" borderId="11" xfId="3" applyNumberFormat="1" applyFont="1" applyFill="1" applyBorder="1" applyAlignment="1">
      <alignment horizontal="center"/>
    </xf>
    <xf numFmtId="43" fontId="9" fillId="2" borderId="11" xfId="3" applyFont="1" applyFill="1" applyBorder="1" applyAlignment="1">
      <alignment horizontal="center" vertical="center"/>
    </xf>
    <xf numFmtId="43" fontId="8" fillId="2" borderId="11" xfId="3" applyFont="1" applyFill="1" applyBorder="1" applyAlignment="1">
      <alignment horizontal="center"/>
    </xf>
    <xf numFmtId="43" fontId="9" fillId="2" borderId="11" xfId="3" applyFont="1" applyFill="1" applyBorder="1" applyAlignment="1">
      <alignment horizontal="center"/>
    </xf>
    <xf numFmtId="43" fontId="9" fillId="2" borderId="16" xfId="3" applyFont="1" applyFill="1" applyBorder="1" applyAlignment="1">
      <alignment horizontal="center"/>
    </xf>
    <xf numFmtId="0" fontId="2" fillId="2" borderId="3" xfId="1" applyFont="1" applyFill="1" applyBorder="1"/>
    <xf numFmtId="164" fontId="6" fillId="2" borderId="3" xfId="1" applyNumberFormat="1" applyFont="1" applyFill="1" applyBorder="1"/>
    <xf numFmtId="43" fontId="6" fillId="2" borderId="3" xfId="1" applyNumberFormat="1" applyFont="1" applyFill="1" applyBorder="1"/>
    <xf numFmtId="43" fontId="6" fillId="2" borderId="3" xfId="3" applyFont="1" applyFill="1" applyBorder="1"/>
    <xf numFmtId="0" fontId="2" fillId="2" borderId="3" xfId="1" applyFont="1" applyFill="1" applyBorder="1" applyAlignment="1">
      <alignment horizontal="left"/>
    </xf>
    <xf numFmtId="0" fontId="6" fillId="2" borderId="3" xfId="1" applyFont="1" applyFill="1" applyBorder="1"/>
    <xf numFmtId="2" fontId="6" fillId="2" borderId="3" xfId="1" applyNumberFormat="1" applyFont="1" applyFill="1" applyBorder="1"/>
    <xf numFmtId="165" fontId="6" fillId="2" borderId="3" xfId="3" applyNumberFormat="1" applyFont="1" applyFill="1" applyBorder="1"/>
    <xf numFmtId="0" fontId="20" fillId="2" borderId="3" xfId="8" applyFont="1" applyFill="1" applyBorder="1"/>
    <xf numFmtId="164" fontId="21" fillId="2" borderId="3" xfId="1" applyNumberFormat="1" applyFont="1" applyFill="1" applyBorder="1"/>
    <xf numFmtId="0" fontId="21" fillId="2" borderId="3" xfId="1" applyFont="1" applyFill="1" applyBorder="1"/>
    <xf numFmtId="2" fontId="21" fillId="2" borderId="3" xfId="1" applyNumberFormat="1" applyFont="1" applyFill="1" applyBorder="1"/>
    <xf numFmtId="0" fontId="20" fillId="2" borderId="3" xfId="1" applyFont="1" applyFill="1" applyBorder="1"/>
    <xf numFmtId="165" fontId="21" fillId="2" borderId="3" xfId="3" applyNumberFormat="1" applyFont="1" applyFill="1" applyBorder="1"/>
    <xf numFmtId="0" fontId="22" fillId="2" borderId="17" xfId="0" applyFont="1" applyFill="1" applyBorder="1"/>
    <xf numFmtId="43" fontId="23" fillId="2" borderId="3" xfId="3" applyFont="1" applyFill="1" applyBorder="1" applyAlignment="1">
      <alignment horizontal="center"/>
    </xf>
    <xf numFmtId="43" fontId="21" fillId="2" borderId="3" xfId="3" applyFont="1" applyFill="1" applyBorder="1"/>
    <xf numFmtId="0" fontId="24" fillId="2" borderId="17" xfId="0" applyFont="1" applyFill="1" applyBorder="1"/>
    <xf numFmtId="43" fontId="21" fillId="2" borderId="3" xfId="1" applyNumberFormat="1" applyFont="1" applyFill="1" applyBorder="1"/>
    <xf numFmtId="1" fontId="24" fillId="2" borderId="3" xfId="1" applyNumberFormat="1" applyFont="1" applyFill="1" applyBorder="1"/>
    <xf numFmtId="166" fontId="21" fillId="2" borderId="3" xfId="3" applyNumberFormat="1" applyFont="1" applyFill="1" applyBorder="1"/>
    <xf numFmtId="167" fontId="21" fillId="2" borderId="3" xfId="3" applyNumberFormat="1" applyFont="1" applyFill="1" applyBorder="1"/>
    <xf numFmtId="0" fontId="2" fillId="4" borderId="3" xfId="1" applyFont="1" applyFill="1" applyBorder="1"/>
    <xf numFmtId="0" fontId="22" fillId="4" borderId="17" xfId="0" applyFont="1" applyFill="1" applyBorder="1"/>
    <xf numFmtId="164" fontId="21" fillId="4" borderId="3" xfId="1" applyNumberFormat="1" applyFont="1" applyFill="1" applyBorder="1"/>
    <xf numFmtId="0" fontId="21" fillId="4" borderId="3" xfId="1" applyFont="1" applyFill="1" applyBorder="1"/>
    <xf numFmtId="165" fontId="21" fillId="4" borderId="3" xfId="3" applyNumberFormat="1" applyFont="1" applyFill="1" applyBorder="1"/>
    <xf numFmtId="43" fontId="21" fillId="4" borderId="3" xfId="3" applyFont="1" applyFill="1" applyBorder="1"/>
    <xf numFmtId="165" fontId="6" fillId="4" borderId="3" xfId="3" applyNumberFormat="1" applyFont="1" applyFill="1" applyBorder="1"/>
    <xf numFmtId="0" fontId="6" fillId="4" borderId="0" xfId="1" applyFont="1" applyFill="1"/>
    <xf numFmtId="0" fontId="22" fillId="5" borderId="17" xfId="0" applyFont="1" applyFill="1" applyBorder="1"/>
    <xf numFmtId="43" fontId="21" fillId="5" borderId="3" xfId="3" applyFont="1" applyFill="1" applyBorder="1"/>
    <xf numFmtId="0" fontId="2" fillId="2" borderId="11" xfId="1" applyFont="1" applyFill="1" applyBorder="1"/>
    <xf numFmtId="164" fontId="21" fillId="2" borderId="11" xfId="1" applyNumberFormat="1" applyFont="1" applyFill="1" applyBorder="1"/>
    <xf numFmtId="0" fontId="21" fillId="2" borderId="11" xfId="1" applyFont="1" applyFill="1" applyBorder="1"/>
    <xf numFmtId="165" fontId="21" fillId="2" borderId="11" xfId="3" applyNumberFormat="1" applyFont="1" applyFill="1" applyBorder="1"/>
    <xf numFmtId="165" fontId="6" fillId="2" borderId="11" xfId="3" applyNumberFormat="1" applyFont="1" applyFill="1" applyBorder="1"/>
    <xf numFmtId="0" fontId="25" fillId="2" borderId="3" xfId="1" applyFont="1" applyFill="1" applyBorder="1" applyAlignment="1">
      <alignment horizontal="left"/>
    </xf>
    <xf numFmtId="164" fontId="6" fillId="2" borderId="0" xfId="1" applyNumberFormat="1" applyFont="1" applyFill="1"/>
  </cellXfs>
  <cellStyles count="9">
    <cellStyle name="Comma 2 3" xfId="3" xr:uid="{A0BD5FAC-08D2-0046-A65A-ACF7C1415103}"/>
    <cellStyle name="Normal" xfId="0" builtinId="0"/>
    <cellStyle name="Normal 16" xfId="8" xr:uid="{47A023AE-CB71-AF49-91B9-C5F7869FA060}"/>
    <cellStyle name="Normal 2" xfId="7" xr:uid="{3D584D1D-8D53-A44E-9D9B-512EF111666D}"/>
    <cellStyle name="Normal 2 2 2" xfId="1" xr:uid="{E0D81B74-F6F8-2E42-9DF1-5E2365F5512E}"/>
    <cellStyle name="Normal 2 4" xfId="2" xr:uid="{A7C769DF-C778-DA42-8781-B93EF92781A8}"/>
    <cellStyle name="Normal 3 2 3" xfId="6" xr:uid="{D8905A4A-1E6E-9942-8CE6-10B908F87228}"/>
    <cellStyle name="Normal_FORMATS 5 YEAR ALOKE" xfId="4" xr:uid="{F2C8F19F-79CC-5D42-9D25-D294B7DBE443}"/>
    <cellStyle name="Percent 10" xfId="5" xr:uid="{5BD0DE9B-D1FB-7B40-9506-E599B79FBC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arr%20formats%2023-24/PPS%20(2021-22)updated%20as%20on%2023.08.2022.xlsx?23CCD87F" TargetMode="External"/><Relationship Id="rId1" Type="http://schemas.openxmlformats.org/officeDocument/2006/relationships/externalLinkPath" Target="file:///23CCD87F/PPS%20(2021-22)updated%20as%20on%2023.08.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Haryana/UHBVN%20ARR%20FY%202011-12/AA/USERS/Finmod/wks/APRIL/April/ARR_Dec_99/Option%205_B/DisComsn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-04REL-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Financial%20data%20of%20DHVPN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shaygo/Local%20Settings/Temporary%20Internet%20Files/Content.Outlook/ZR7DGO6T/ALLENERG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bank/1-Projects%20In%20Hand/DFID/ARR%202003-04/Arr%20Petition%202003-04/For%20Submission/ARR%20Forms%20For%20Submiss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UHBVN%20ARR%20for%20FY%202013-14%20(Nov%2020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9A6450C8/Financial%20Position-%20UHBVN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PP%20Sheet%20for%20Trueup_FY20%20(1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8F4A538/ARR%20Forms%20For%20Submissio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ibhavm640/Documents/Jaipur%20regulatory/Jaipur%20true%20up/TU%20Formats/True%20up%20formats/Others/Forms_True%20Up_Transmission%20&amp;%20SLDC/201-04REL-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shankb745/Desktop/MYT%20FY%2017/True%20up%20formats/Others/Forms_True%20Up_Transmission%20&amp;%20SLDC/201-04REL-Fin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arr%20formats%2023-24/SCHEDULE%20-%20III-%2021-22.xlsx?23CCD87F" TargetMode="External"/><Relationship Id="rId1" Type="http://schemas.openxmlformats.org/officeDocument/2006/relationships/externalLinkPath" Target="file:///23CCD87F/SCHEDULE%20-%20III-%2021-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arr%20formats%2023-24/2021-22(PRov).xlsx?23CCD87F" TargetMode="External"/><Relationship Id="rId1" Type="http://schemas.openxmlformats.org/officeDocument/2006/relationships/externalLinkPath" Target="file:///23CCD87F/2021-22(PRov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tpr306/Desktop/True-up%20FY%20-21/Revised%20PPS%20for%20the%20FY%202020-21(JDVVNL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True-up_FormatsFY-22(1)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True-up_FormatsFY-22(1).xlsx?3FDA706E" TargetMode="External"/><Relationship Id="rId1" Type="http://schemas.openxmlformats.org/officeDocument/2006/relationships/externalLinkPath" Target="file:///3FDA706E/True-up_FormatsFY-22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DHPUR VP"/>
      <sheetName val="JODHPUR"/>
      <sheetName val="ADDITIONAL BILLS"/>
      <sheetName val="Add.entry phase V"/>
    </sheetNames>
    <sheetDataSet>
      <sheetData sheetId="0">
        <row r="10">
          <cell r="BZ10">
            <v>2.165686</v>
          </cell>
          <cell r="CA10">
            <v>13.603659500040001</v>
          </cell>
          <cell r="CB10">
            <v>0.99405100000000002</v>
          </cell>
        </row>
        <row r="11">
          <cell r="BZ11">
            <v>5.672339</v>
          </cell>
          <cell r="CA11">
            <v>8.7916181710599997</v>
          </cell>
          <cell r="CB11">
            <v>2.9795262</v>
          </cell>
        </row>
        <row r="12">
          <cell r="BZ12">
            <v>7.1297160000000002</v>
          </cell>
          <cell r="CA12">
            <v>8.61759187967</v>
          </cell>
          <cell r="CB12">
            <v>5.7043746999999998</v>
          </cell>
        </row>
        <row r="13">
          <cell r="BZ13">
            <v>20.656859000000001</v>
          </cell>
          <cell r="CA13">
            <v>4.2871445269099997</v>
          </cell>
          <cell r="CB13">
            <v>7.4733362000000003</v>
          </cell>
        </row>
        <row r="14">
          <cell r="BZ14">
            <v>44.727454999999999</v>
          </cell>
          <cell r="CA14">
            <v>8.0389239665000005</v>
          </cell>
          <cell r="CB14">
            <v>17.729836899999999</v>
          </cell>
        </row>
        <row r="15">
          <cell r="BZ15">
            <v>31.92887</v>
          </cell>
          <cell r="CA15">
            <v>6.4721854904900011</v>
          </cell>
          <cell r="CB15">
            <v>11.8805675</v>
          </cell>
        </row>
        <row r="16">
          <cell r="BZ16">
            <v>114.698121</v>
          </cell>
          <cell r="CA16">
            <v>27.168858532969999</v>
          </cell>
          <cell r="CB16">
            <v>37.452072000000001</v>
          </cell>
        </row>
        <row r="17">
          <cell r="BZ17">
            <v>14.880812000000001</v>
          </cell>
          <cell r="CA17">
            <v>1.7364125123099998</v>
          </cell>
          <cell r="CB17">
            <v>4.5368662000000004</v>
          </cell>
        </row>
        <row r="18">
          <cell r="BZ18">
            <v>48.874037000000001</v>
          </cell>
          <cell r="CA18">
            <v>5.8947568736699996</v>
          </cell>
          <cell r="CB18">
            <v>12.7456765</v>
          </cell>
        </row>
        <row r="19">
          <cell r="BZ19">
            <v>204.47096099999999</v>
          </cell>
          <cell r="CA19">
            <v>26.386313660129996</v>
          </cell>
          <cell r="CB19">
            <v>50.169694100000001</v>
          </cell>
        </row>
        <row r="20">
          <cell r="BZ20">
            <v>106.034048</v>
          </cell>
          <cell r="CA20">
            <v>31.359440899999999</v>
          </cell>
          <cell r="CB20">
            <v>26.5480391</v>
          </cell>
        </row>
        <row r="21">
          <cell r="BZ21">
            <v>6.3791830000000003</v>
          </cell>
          <cell r="CA21">
            <v>0.24257280000000001</v>
          </cell>
          <cell r="CB21">
            <v>2.4743913000000002</v>
          </cell>
        </row>
        <row r="22">
          <cell r="BZ22">
            <v>0</v>
          </cell>
          <cell r="CA22">
            <v>0</v>
          </cell>
          <cell r="CB22">
            <v>0.7629937</v>
          </cell>
        </row>
        <row r="23">
          <cell r="BZ23">
            <v>221.638124</v>
          </cell>
          <cell r="CA23">
            <v>17.677175469270001</v>
          </cell>
          <cell r="CB23">
            <v>32.927812000000003</v>
          </cell>
        </row>
        <row r="24">
          <cell r="BZ24">
            <v>198.49999700000001</v>
          </cell>
          <cell r="CA24">
            <v>16.16943929124</v>
          </cell>
          <cell r="CB24">
            <v>28.861611700000001</v>
          </cell>
        </row>
        <row r="25">
          <cell r="BZ25">
            <v>276.51350300000001</v>
          </cell>
          <cell r="CA25">
            <v>37.717547063879998</v>
          </cell>
          <cell r="CB25">
            <v>44.819259899999999</v>
          </cell>
        </row>
        <row r="26">
          <cell r="BZ26">
            <v>631.30573500000003</v>
          </cell>
          <cell r="CA26">
            <v>42.459128776369994</v>
          </cell>
          <cell r="CB26">
            <v>95.729919600000002</v>
          </cell>
        </row>
        <row r="27">
          <cell r="BZ27">
            <v>1.6734849999999999</v>
          </cell>
          <cell r="CA27">
            <v>0</v>
          </cell>
          <cell r="CB27">
            <v>0.84382369999999995</v>
          </cell>
        </row>
        <row r="28">
          <cell r="BZ28">
            <v>128.95912799999999</v>
          </cell>
          <cell r="CA28">
            <v>25.025931881669997</v>
          </cell>
          <cell r="CB28">
            <v>36.9027672</v>
          </cell>
        </row>
        <row r="30">
          <cell r="BZ30">
            <v>0</v>
          </cell>
          <cell r="CA30">
            <v>8.5307619999999993</v>
          </cell>
          <cell r="CB30">
            <v>7.3495612000000001</v>
          </cell>
        </row>
        <row r="33">
          <cell r="BZ33">
            <v>139.12381500000001</v>
          </cell>
          <cell r="CA33">
            <v>0</v>
          </cell>
          <cell r="CB33">
            <v>69.561907500000004</v>
          </cell>
        </row>
        <row r="34">
          <cell r="BZ34">
            <v>0</v>
          </cell>
          <cell r="CA34">
            <v>0</v>
          </cell>
          <cell r="CB34">
            <v>0</v>
          </cell>
        </row>
        <row r="37">
          <cell r="BZ37">
            <v>1097.9556210000001</v>
          </cell>
          <cell r="CA37">
            <v>82.345097999999993</v>
          </cell>
          <cell r="CB37">
            <v>335.45127069899996</v>
          </cell>
        </row>
        <row r="38">
          <cell r="BZ38">
            <v>0</v>
          </cell>
          <cell r="CA38">
            <v>0</v>
          </cell>
          <cell r="CB38">
            <v>0.72711720000000002</v>
          </cell>
        </row>
        <row r="41">
          <cell r="BZ41">
            <v>120.50596393469084</v>
          </cell>
          <cell r="CA41">
            <v>27.661243800000001</v>
          </cell>
          <cell r="CB41">
            <v>29.416123500000001</v>
          </cell>
        </row>
        <row r="42">
          <cell r="BZ42">
            <v>0</v>
          </cell>
          <cell r="CA42">
            <v>0</v>
          </cell>
          <cell r="CB42">
            <v>0</v>
          </cell>
        </row>
        <row r="46">
          <cell r="BZ46">
            <v>31.448160000000001</v>
          </cell>
          <cell r="CA46">
            <v>2.5321530000000001</v>
          </cell>
          <cell r="CB46">
            <v>5.5563431999999997</v>
          </cell>
        </row>
        <row r="47">
          <cell r="BZ47">
            <v>15.759055</v>
          </cell>
          <cell r="CA47">
            <v>3.2433022</v>
          </cell>
          <cell r="CB47">
            <v>2.6532282</v>
          </cell>
        </row>
        <row r="48">
          <cell r="BZ48">
            <v>119.37830099999999</v>
          </cell>
          <cell r="CA48">
            <v>11.9613476</v>
          </cell>
          <cell r="CB48">
            <v>14.644786099999999</v>
          </cell>
        </row>
        <row r="49">
          <cell r="BZ49">
            <v>83.439544999999995</v>
          </cell>
          <cell r="CA49">
            <v>7.8926812999999996</v>
          </cell>
          <cell r="CB49">
            <v>11.632712400000001</v>
          </cell>
        </row>
        <row r="50">
          <cell r="BZ50">
            <v>41.976087</v>
          </cell>
          <cell r="CA50">
            <v>5.0158921999999997</v>
          </cell>
          <cell r="CB50">
            <v>4.5777505999999999</v>
          </cell>
        </row>
        <row r="51">
          <cell r="BZ51">
            <v>37.381328000000003</v>
          </cell>
          <cell r="CA51">
            <v>5.4683380000000001</v>
          </cell>
          <cell r="CB51">
            <v>6.2235016999999999</v>
          </cell>
        </row>
        <row r="52">
          <cell r="BZ52">
            <v>74.094531000000003</v>
          </cell>
          <cell r="CA52">
            <v>20.520851199999999</v>
          </cell>
          <cell r="CB52">
            <v>15.642333799999999</v>
          </cell>
        </row>
        <row r="53">
          <cell r="BZ53">
            <v>58.107922000000002</v>
          </cell>
          <cell r="CA53">
            <v>11.9999628</v>
          </cell>
          <cell r="CB53">
            <v>15.9984787</v>
          </cell>
        </row>
        <row r="54">
          <cell r="BZ54">
            <v>21.238683000000002</v>
          </cell>
          <cell r="CA54">
            <v>10.617369800000001</v>
          </cell>
          <cell r="CB54">
            <v>3.2801186000000002</v>
          </cell>
        </row>
        <row r="55">
          <cell r="BZ55">
            <v>2.178045</v>
          </cell>
          <cell r="CA55">
            <v>0.36890129999999999</v>
          </cell>
          <cell r="CB55">
            <v>0.62033260000000001</v>
          </cell>
        </row>
        <row r="56">
          <cell r="BZ56">
            <v>35.045501000000002</v>
          </cell>
          <cell r="CA56">
            <v>8.7658942</v>
          </cell>
          <cell r="CB56">
            <v>6.9090672</v>
          </cell>
        </row>
        <row r="58">
          <cell r="BZ58">
            <v>0</v>
          </cell>
          <cell r="CA58">
            <v>0.74446900000000005</v>
          </cell>
          <cell r="CB58">
            <v>-2.2734098999999999</v>
          </cell>
        </row>
        <row r="62">
          <cell r="BZ62">
            <v>169.63951</v>
          </cell>
          <cell r="CA62">
            <v>21.736167999999999</v>
          </cell>
          <cell r="CB62">
            <v>19.389741900000001</v>
          </cell>
        </row>
        <row r="63">
          <cell r="BZ63">
            <v>0</v>
          </cell>
          <cell r="CA63">
            <v>0</v>
          </cell>
          <cell r="CB63">
            <v>-0.46841670000000002</v>
          </cell>
        </row>
        <row r="66">
          <cell r="BZ66">
            <v>47.774056000000002</v>
          </cell>
          <cell r="CA66">
            <v>12.501362800000001</v>
          </cell>
          <cell r="CB66">
            <v>8.3779146000000004</v>
          </cell>
        </row>
        <row r="67">
          <cell r="BZ67">
            <v>0</v>
          </cell>
          <cell r="CA67">
            <v>0</v>
          </cell>
          <cell r="CB67">
            <v>8.6108653999999998</v>
          </cell>
        </row>
        <row r="70">
          <cell r="BZ70">
            <v>459.21538500000003</v>
          </cell>
          <cell r="CA70">
            <v>105.8642064</v>
          </cell>
          <cell r="CB70">
            <v>48.654153200000003</v>
          </cell>
        </row>
        <row r="71">
          <cell r="BZ71">
            <v>0</v>
          </cell>
          <cell r="CA71">
            <v>0</v>
          </cell>
          <cell r="CB71">
            <v>7.1429800000000002E-2</v>
          </cell>
        </row>
        <row r="74">
          <cell r="BZ74">
            <v>0</v>
          </cell>
          <cell r="CA74">
            <v>0</v>
          </cell>
          <cell r="CB74">
            <v>0</v>
          </cell>
        </row>
        <row r="75">
          <cell r="BZ75">
            <v>0</v>
          </cell>
          <cell r="CA75">
            <v>0</v>
          </cell>
          <cell r="CB75">
            <v>1.4616000000000001E-2</v>
          </cell>
        </row>
        <row r="78">
          <cell r="BZ78">
            <v>759.53353400000003</v>
          </cell>
          <cell r="CA78">
            <v>78.3170413</v>
          </cell>
          <cell r="CB78">
            <v>286.119708801</v>
          </cell>
        </row>
        <row r="79">
          <cell r="BZ79">
            <v>0</v>
          </cell>
          <cell r="CA79">
            <v>0</v>
          </cell>
          <cell r="CB79">
            <v>0</v>
          </cell>
        </row>
        <row r="82">
          <cell r="BZ82">
            <v>108.792489</v>
          </cell>
          <cell r="CA82">
            <v>12.670226299999999</v>
          </cell>
          <cell r="CB82">
            <v>17.177067699999998</v>
          </cell>
        </row>
        <row r="83">
          <cell r="BZ83">
            <v>0</v>
          </cell>
          <cell r="CA83">
            <v>0</v>
          </cell>
          <cell r="CB83">
            <v>6.2797426999999999</v>
          </cell>
        </row>
        <row r="86">
          <cell r="BZ86">
            <v>2565.74568</v>
          </cell>
          <cell r="CA86">
            <v>354.69285819999999</v>
          </cell>
          <cell r="CB86">
            <v>763.92739370000004</v>
          </cell>
        </row>
        <row r="87">
          <cell r="BZ87">
            <v>0</v>
          </cell>
          <cell r="CA87">
            <v>0</v>
          </cell>
          <cell r="CB87">
            <v>974.68816509999999</v>
          </cell>
        </row>
        <row r="90">
          <cell r="BZ90">
            <v>834.44130500000006</v>
          </cell>
          <cell r="CA90">
            <v>12.2998467</v>
          </cell>
          <cell r="CB90">
            <v>109.2114632</v>
          </cell>
        </row>
        <row r="91">
          <cell r="BZ91">
            <v>0</v>
          </cell>
          <cell r="CA91">
            <v>0</v>
          </cell>
          <cell r="CB91">
            <v>1.1128300000000001E-2</v>
          </cell>
        </row>
        <row r="94">
          <cell r="BZ94">
            <v>138.98566099999999</v>
          </cell>
          <cell r="CA94">
            <v>26.346609099999998</v>
          </cell>
          <cell r="CB94">
            <v>23.1375323</v>
          </cell>
        </row>
        <row r="95">
          <cell r="BZ95">
            <v>0</v>
          </cell>
          <cell r="CA95">
            <v>0</v>
          </cell>
          <cell r="CB95">
            <v>-14.5506387</v>
          </cell>
        </row>
        <row r="98">
          <cell r="BZ98">
            <v>714.94899299999997</v>
          </cell>
          <cell r="CA98">
            <v>165.66887009999999</v>
          </cell>
          <cell r="CB98">
            <v>129.95976870000001</v>
          </cell>
        </row>
        <row r="99">
          <cell r="BZ99">
            <v>0</v>
          </cell>
          <cell r="CA99">
            <v>56.361701099999998</v>
          </cell>
          <cell r="CB99">
            <v>6.0103384000000002</v>
          </cell>
        </row>
        <row r="102">
          <cell r="BZ102">
            <v>471.16365400000001</v>
          </cell>
          <cell r="CA102">
            <v>81.387515500000006</v>
          </cell>
          <cell r="CB102">
            <v>84.394918700000005</v>
          </cell>
        </row>
        <row r="103">
          <cell r="BZ103">
            <v>0</v>
          </cell>
          <cell r="CA103">
            <v>0</v>
          </cell>
          <cell r="CB103">
            <v>-2.4162734000000001</v>
          </cell>
        </row>
        <row r="106">
          <cell r="BZ106">
            <v>148.884468</v>
          </cell>
          <cell r="CA106">
            <v>46.406202299999997</v>
          </cell>
          <cell r="CB106">
            <v>39.712040799999997</v>
          </cell>
        </row>
        <row r="107">
          <cell r="BZ107">
            <v>0</v>
          </cell>
          <cell r="CA107">
            <v>0</v>
          </cell>
          <cell r="CB107">
            <v>0</v>
          </cell>
        </row>
        <row r="110">
          <cell r="BZ110">
            <v>155.42668599999999</v>
          </cell>
          <cell r="CA110">
            <v>0</v>
          </cell>
          <cell r="CB110">
            <v>44.762885699999998</v>
          </cell>
        </row>
        <row r="111">
          <cell r="BZ111">
            <v>0</v>
          </cell>
          <cell r="CA111">
            <v>0</v>
          </cell>
          <cell r="CB111">
            <v>0</v>
          </cell>
        </row>
        <row r="115">
          <cell r="BZ115">
            <v>104.668559</v>
          </cell>
          <cell r="CA115">
            <v>0</v>
          </cell>
          <cell r="CB115">
            <v>31.849595399999998</v>
          </cell>
        </row>
        <row r="116">
          <cell r="BZ116">
            <v>0</v>
          </cell>
          <cell r="CA116">
            <v>0</v>
          </cell>
          <cell r="CB116">
            <v>0.3691333</v>
          </cell>
        </row>
        <row r="120">
          <cell r="BZ120">
            <v>385.69799399999999</v>
          </cell>
          <cell r="CA120">
            <v>0</v>
          </cell>
          <cell r="CB120">
            <v>130.06755200000001</v>
          </cell>
        </row>
        <row r="121">
          <cell r="BZ121">
            <v>315.76298000000003</v>
          </cell>
          <cell r="CA121">
            <v>0</v>
          </cell>
          <cell r="CB121">
            <v>106.5245068</v>
          </cell>
        </row>
        <row r="122">
          <cell r="BZ122">
            <v>207.34041999999999</v>
          </cell>
          <cell r="CA122">
            <v>0</v>
          </cell>
          <cell r="CB122">
            <v>81.723596200000003</v>
          </cell>
        </row>
        <row r="123">
          <cell r="BZ123">
            <v>0</v>
          </cell>
          <cell r="CA123">
            <v>0</v>
          </cell>
          <cell r="CB123">
            <v>0</v>
          </cell>
        </row>
        <row r="125">
          <cell r="BZ125">
            <v>0</v>
          </cell>
          <cell r="CA125">
            <v>0</v>
          </cell>
          <cell r="CB125">
            <v>-2.7528985000000001</v>
          </cell>
        </row>
        <row r="129">
          <cell r="BZ129">
            <v>75.130309999999994</v>
          </cell>
          <cell r="CA129">
            <v>14.7217606</v>
          </cell>
          <cell r="CB129">
            <v>14.360394319999999</v>
          </cell>
        </row>
        <row r="130">
          <cell r="BZ130">
            <v>31.553190000000001</v>
          </cell>
          <cell r="CA130">
            <v>7.2700670000000001</v>
          </cell>
          <cell r="CB130">
            <v>7.2698418</v>
          </cell>
        </row>
        <row r="132">
          <cell r="BZ132">
            <v>0</v>
          </cell>
          <cell r="CA132">
            <v>0</v>
          </cell>
          <cell r="CB132">
            <v>2.3574983199999999</v>
          </cell>
        </row>
        <row r="133">
          <cell r="BZ133">
            <v>0</v>
          </cell>
          <cell r="CA133">
            <v>0</v>
          </cell>
          <cell r="CB133">
            <v>-2.1844E-3</v>
          </cell>
        </row>
        <row r="134">
          <cell r="BZ134">
            <v>0</v>
          </cell>
          <cell r="CA134">
            <v>0</v>
          </cell>
          <cell r="CB134">
            <v>2.3553139199999999</v>
          </cell>
        </row>
        <row r="137">
          <cell r="BZ137">
            <v>13.263135</v>
          </cell>
          <cell r="CA137">
            <v>0</v>
          </cell>
          <cell r="CB137">
            <v>2.8655154999999999</v>
          </cell>
        </row>
        <row r="138">
          <cell r="BZ138">
            <v>0</v>
          </cell>
          <cell r="CA138">
            <v>0</v>
          </cell>
          <cell r="CB138">
            <v>0</v>
          </cell>
        </row>
        <row r="142">
          <cell r="BZ142">
            <v>10654.704025761699</v>
          </cell>
          <cell r="CA142">
            <v>1444.25008017615</v>
          </cell>
          <cell r="CB142">
            <v>3347.7521650848503</v>
          </cell>
        </row>
        <row r="146">
          <cell r="BZ146">
            <v>-0.38423610000000002</v>
          </cell>
          <cell r="CA146">
            <v>0</v>
          </cell>
          <cell r="CB146">
            <v>-5.2486651259999989E-2</v>
          </cell>
        </row>
        <row r="147">
          <cell r="BZ147">
            <v>0</v>
          </cell>
          <cell r="CA147">
            <v>0</v>
          </cell>
          <cell r="CB147">
            <v>0</v>
          </cell>
        </row>
        <row r="150">
          <cell r="BZ150">
            <v>2123.472976</v>
          </cell>
          <cell r="CA150">
            <v>371.10294499999998</v>
          </cell>
          <cell r="CB150">
            <v>546.01445239999998</v>
          </cell>
        </row>
        <row r="151">
          <cell r="BZ151">
            <v>0</v>
          </cell>
          <cell r="CA151">
            <v>0</v>
          </cell>
          <cell r="CB151">
            <v>2.9085125000000001</v>
          </cell>
        </row>
        <row r="157">
          <cell r="BZ157">
            <v>696.74495608048005</v>
          </cell>
          <cell r="CA157">
            <v>0</v>
          </cell>
          <cell r="CB157">
            <v>45.018322900000001</v>
          </cell>
        </row>
        <row r="158">
          <cell r="BZ158">
            <v>96.133330200000017</v>
          </cell>
          <cell r="CA158">
            <v>0</v>
          </cell>
          <cell r="CB158">
            <v>0</v>
          </cell>
        </row>
        <row r="160">
          <cell r="BZ160">
            <v>0</v>
          </cell>
          <cell r="CA160">
            <v>0</v>
          </cell>
          <cell r="CB160">
            <v>-2.7258458000000001</v>
          </cell>
        </row>
        <row r="164">
          <cell r="BZ164">
            <v>0</v>
          </cell>
          <cell r="CA164">
            <v>0</v>
          </cell>
          <cell r="CB164">
            <v>0</v>
          </cell>
        </row>
        <row r="165">
          <cell r="BZ165">
            <v>133.44956149395</v>
          </cell>
          <cell r="CA165">
            <v>0</v>
          </cell>
          <cell r="CB165">
            <v>52.195359274086705</v>
          </cell>
        </row>
        <row r="166">
          <cell r="BZ166">
            <v>299.74992739600003</v>
          </cell>
          <cell r="CA166">
            <v>0</v>
          </cell>
          <cell r="CB166">
            <v>107.1382759064925</v>
          </cell>
        </row>
        <row r="167">
          <cell r="BZ167">
            <v>231.04638687030001</v>
          </cell>
          <cell r="CA167">
            <v>0</v>
          </cell>
          <cell r="CB167">
            <v>70.264036403661052</v>
          </cell>
        </row>
        <row r="168">
          <cell r="BZ168">
            <v>0</v>
          </cell>
          <cell r="CA168">
            <v>0</v>
          </cell>
          <cell r="CB168">
            <v>0</v>
          </cell>
        </row>
        <row r="169">
          <cell r="BZ169">
            <v>0</v>
          </cell>
          <cell r="CA169">
            <v>0</v>
          </cell>
          <cell r="CB169">
            <v>0</v>
          </cell>
        </row>
        <row r="170">
          <cell r="BZ170">
            <v>0</v>
          </cell>
          <cell r="CA170">
            <v>0</v>
          </cell>
          <cell r="CB170">
            <v>0</v>
          </cell>
        </row>
        <row r="171">
          <cell r="BZ171">
            <v>0</v>
          </cell>
          <cell r="CA171">
            <v>0</v>
          </cell>
          <cell r="CB171">
            <v>0</v>
          </cell>
        </row>
        <row r="172">
          <cell r="BZ172">
            <v>0</v>
          </cell>
          <cell r="CA172">
            <v>0</v>
          </cell>
          <cell r="CB172">
            <v>0</v>
          </cell>
        </row>
        <row r="173">
          <cell r="BZ173">
            <v>0</v>
          </cell>
          <cell r="CA173">
            <v>0</v>
          </cell>
          <cell r="CB173">
            <v>0</v>
          </cell>
        </row>
        <row r="174">
          <cell r="BZ174">
            <v>0</v>
          </cell>
          <cell r="CA174">
            <v>0</v>
          </cell>
          <cell r="CB174">
            <v>0</v>
          </cell>
        </row>
        <row r="175">
          <cell r="BZ175">
            <v>0</v>
          </cell>
          <cell r="CA175">
            <v>0</v>
          </cell>
          <cell r="CB175">
            <v>0</v>
          </cell>
        </row>
        <row r="176">
          <cell r="BZ176">
            <v>0</v>
          </cell>
          <cell r="CA176">
            <v>0</v>
          </cell>
          <cell r="CB176">
            <v>0</v>
          </cell>
        </row>
        <row r="177">
          <cell r="BZ177">
            <v>0</v>
          </cell>
          <cell r="CA177">
            <v>0</v>
          </cell>
          <cell r="CB177">
            <v>0</v>
          </cell>
        </row>
        <row r="178">
          <cell r="BZ178">
            <v>0</v>
          </cell>
          <cell r="CA178">
            <v>0</v>
          </cell>
          <cell r="CB178">
            <v>0</v>
          </cell>
        </row>
        <row r="180">
          <cell r="BZ180">
            <v>0</v>
          </cell>
          <cell r="CA180">
            <v>0</v>
          </cell>
          <cell r="CB180">
            <v>0</v>
          </cell>
        </row>
        <row r="186">
          <cell r="BZ186">
            <v>1835.3903809999999</v>
          </cell>
          <cell r="CA186">
            <v>0</v>
          </cell>
          <cell r="CB186">
            <v>927.6073414</v>
          </cell>
        </row>
        <row r="187">
          <cell r="BZ187">
            <v>1181.3321950290081</v>
          </cell>
          <cell r="CA187">
            <v>0</v>
          </cell>
          <cell r="CB187">
            <v>344.60962031251631</v>
          </cell>
        </row>
        <row r="189">
          <cell r="BZ189">
            <v>1181.3321950290081</v>
          </cell>
          <cell r="CA189">
            <v>0</v>
          </cell>
          <cell r="CB189">
            <v>346.23834731251628</v>
          </cell>
        </row>
        <row r="190">
          <cell r="BZ190">
            <v>10.105055</v>
          </cell>
          <cell r="CA190">
            <v>0</v>
          </cell>
          <cell r="CB190">
            <v>3.168596</v>
          </cell>
        </row>
        <row r="192">
          <cell r="BZ192">
            <v>10.105055</v>
          </cell>
          <cell r="CA192">
            <v>0</v>
          </cell>
          <cell r="CB192">
            <v>3.168596</v>
          </cell>
        </row>
        <row r="194">
          <cell r="BZ194">
            <v>31.579551521999999</v>
          </cell>
          <cell r="CA194">
            <v>0</v>
          </cell>
          <cell r="CB194">
            <v>26.670679784087742</v>
          </cell>
        </row>
        <row r="195">
          <cell r="BZ195">
            <v>15.328559845000003</v>
          </cell>
          <cell r="CA195">
            <v>0</v>
          </cell>
          <cell r="CB195">
            <v>12.94757464427615</v>
          </cell>
        </row>
        <row r="196">
          <cell r="BZ196">
            <v>15.54647288</v>
          </cell>
          <cell r="CA196">
            <v>0</v>
          </cell>
          <cell r="CB196">
            <v>11.179779538137602</v>
          </cell>
        </row>
        <row r="197">
          <cell r="BZ197">
            <v>17.198492569999999</v>
          </cell>
          <cell r="CA197">
            <v>0</v>
          </cell>
          <cell r="CB197">
            <v>11.030253047334</v>
          </cell>
        </row>
        <row r="198">
          <cell r="BZ198">
            <v>8.227500945240001</v>
          </cell>
          <cell r="CA198">
            <v>0</v>
          </cell>
          <cell r="CB198">
            <v>5.8589468569993999</v>
          </cell>
        </row>
        <row r="199">
          <cell r="BZ199">
            <v>0.44741206140000012</v>
          </cell>
          <cell r="CA199">
            <v>0</v>
          </cell>
          <cell r="CB199">
            <v>0.25651099784195125</v>
          </cell>
        </row>
        <row r="200">
          <cell r="BZ200">
            <v>16.555198560000001</v>
          </cell>
          <cell r="CA200">
            <v>0</v>
          </cell>
          <cell r="CB200">
            <v>12.201181063200002</v>
          </cell>
        </row>
        <row r="201">
          <cell r="BZ201">
            <v>21.062028630000004</v>
          </cell>
          <cell r="CA201">
            <v>0</v>
          </cell>
          <cell r="CB201">
            <v>14.469613582220003</v>
          </cell>
        </row>
        <row r="202">
          <cell r="BZ202">
            <v>0</v>
          </cell>
          <cell r="CA202">
            <v>0</v>
          </cell>
          <cell r="CB202">
            <v>0</v>
          </cell>
        </row>
        <row r="205">
          <cell r="BZ205">
            <v>125.94521701364002</v>
          </cell>
          <cell r="CA205">
            <v>0</v>
          </cell>
          <cell r="CB205">
            <v>94.614539514096847</v>
          </cell>
        </row>
        <row r="207">
          <cell r="BZ207">
            <v>0</v>
          </cell>
          <cell r="CA207">
            <v>0</v>
          </cell>
          <cell r="CB207">
            <v>0</v>
          </cell>
        </row>
        <row r="208">
          <cell r="BZ208">
            <v>0</v>
          </cell>
          <cell r="CA208">
            <v>0</v>
          </cell>
          <cell r="CB208">
            <v>0</v>
          </cell>
        </row>
        <row r="209">
          <cell r="BZ209">
            <v>0</v>
          </cell>
          <cell r="CA209">
            <v>0</v>
          </cell>
          <cell r="CB209">
            <v>0</v>
          </cell>
        </row>
        <row r="210">
          <cell r="BZ210">
            <v>0</v>
          </cell>
          <cell r="CA210">
            <v>0</v>
          </cell>
          <cell r="CB210">
            <v>0</v>
          </cell>
        </row>
        <row r="211">
          <cell r="BZ211">
            <v>0</v>
          </cell>
          <cell r="CA211">
            <v>0</v>
          </cell>
          <cell r="CB211">
            <v>0</v>
          </cell>
        </row>
        <row r="212">
          <cell r="BZ212">
            <v>0</v>
          </cell>
          <cell r="CA212">
            <v>0</v>
          </cell>
          <cell r="CB212">
            <v>0</v>
          </cell>
        </row>
        <row r="213">
          <cell r="BZ213">
            <v>0</v>
          </cell>
          <cell r="CA213">
            <v>0</v>
          </cell>
          <cell r="CB213">
            <v>0</v>
          </cell>
        </row>
        <row r="214">
          <cell r="BZ214">
            <v>0</v>
          </cell>
          <cell r="CA214">
            <v>0</v>
          </cell>
          <cell r="CB214">
            <v>0</v>
          </cell>
        </row>
        <row r="215">
          <cell r="BZ215">
            <v>0</v>
          </cell>
          <cell r="CA215">
            <v>0</v>
          </cell>
          <cell r="CB215">
            <v>0</v>
          </cell>
        </row>
        <row r="216">
          <cell r="BZ216">
            <v>0</v>
          </cell>
          <cell r="CA216">
            <v>0</v>
          </cell>
          <cell r="CB216">
            <v>0</v>
          </cell>
        </row>
        <row r="217">
          <cell r="BZ217">
            <v>0</v>
          </cell>
          <cell r="CA217">
            <v>0</v>
          </cell>
          <cell r="CB217">
            <v>0</v>
          </cell>
        </row>
        <row r="218">
          <cell r="BZ218">
            <v>0</v>
          </cell>
          <cell r="CA218">
            <v>0</v>
          </cell>
          <cell r="CB218">
            <v>0</v>
          </cell>
        </row>
        <row r="219">
          <cell r="BZ219">
            <v>0</v>
          </cell>
          <cell r="CA219">
            <v>0</v>
          </cell>
          <cell r="CB219">
            <v>0</v>
          </cell>
        </row>
        <row r="220">
          <cell r="BZ220">
            <v>0</v>
          </cell>
          <cell r="CA220">
            <v>0</v>
          </cell>
          <cell r="CB220">
            <v>0</v>
          </cell>
        </row>
        <row r="221">
          <cell r="BZ221">
            <v>0</v>
          </cell>
          <cell r="CA221">
            <v>0</v>
          </cell>
          <cell r="CB221">
            <v>0</v>
          </cell>
        </row>
        <row r="222">
          <cell r="BZ222">
            <v>0</v>
          </cell>
          <cell r="CA222">
            <v>0</v>
          </cell>
          <cell r="CB222">
            <v>0</v>
          </cell>
        </row>
        <row r="224">
          <cell r="BZ224">
            <v>0</v>
          </cell>
          <cell r="CA224">
            <v>0</v>
          </cell>
          <cell r="CB224">
            <v>0</v>
          </cell>
        </row>
        <row r="233">
          <cell r="BZ233">
            <v>0</v>
          </cell>
          <cell r="CA233">
            <v>0</v>
          </cell>
          <cell r="CB233">
            <v>704.12844900000005</v>
          </cell>
        </row>
        <row r="234">
          <cell r="BZ234">
            <v>0</v>
          </cell>
          <cell r="CA234">
            <v>0</v>
          </cell>
          <cell r="CB234">
            <v>100.32317449999999</v>
          </cell>
        </row>
        <row r="236">
          <cell r="BZ236">
            <v>0</v>
          </cell>
          <cell r="CA236">
            <v>0</v>
          </cell>
          <cell r="CB236">
            <v>11.289499599999999</v>
          </cell>
        </row>
        <row r="237">
          <cell r="BZ237">
            <v>0</v>
          </cell>
          <cell r="CA237">
            <v>0</v>
          </cell>
          <cell r="CB237">
            <v>0</v>
          </cell>
        </row>
        <row r="238">
          <cell r="CB238">
            <v>11.289499599999999</v>
          </cell>
        </row>
        <row r="239">
          <cell r="BZ239">
            <v>0</v>
          </cell>
          <cell r="CA239">
            <v>0</v>
          </cell>
          <cell r="CB239">
            <v>7.0598020000000004</v>
          </cell>
        </row>
        <row r="240">
          <cell r="BZ240">
            <v>0</v>
          </cell>
          <cell r="CA240">
            <v>0</v>
          </cell>
          <cell r="CB240">
            <v>0</v>
          </cell>
        </row>
        <row r="241">
          <cell r="CB241">
            <v>7.0598020000000004</v>
          </cell>
        </row>
        <row r="242">
          <cell r="BZ242">
            <v>0</v>
          </cell>
          <cell r="CA242">
            <v>0</v>
          </cell>
          <cell r="CB242">
            <v>851.14262329999997</v>
          </cell>
        </row>
        <row r="243">
          <cell r="BZ243">
            <v>0</v>
          </cell>
          <cell r="CA243">
            <v>0</v>
          </cell>
          <cell r="CB243">
            <v>-17.386416700000002</v>
          </cell>
        </row>
        <row r="245">
          <cell r="BZ245">
            <v>0</v>
          </cell>
          <cell r="CA245">
            <v>0</v>
          </cell>
          <cell r="CB245">
            <v>8.5293930000000007</v>
          </cell>
        </row>
        <row r="246">
          <cell r="BZ246">
            <v>0</v>
          </cell>
          <cell r="CA246">
            <v>0</v>
          </cell>
          <cell r="CB246">
            <v>0</v>
          </cell>
        </row>
        <row r="248">
          <cell r="BZ248">
            <v>0</v>
          </cell>
          <cell r="CA248">
            <v>0</v>
          </cell>
          <cell r="CB248">
            <v>15.8395756</v>
          </cell>
        </row>
        <row r="249">
          <cell r="BZ249">
            <v>0</v>
          </cell>
          <cell r="CA249">
            <v>0</v>
          </cell>
          <cell r="CB249">
            <v>0</v>
          </cell>
        </row>
        <row r="250">
          <cell r="CB250">
            <v>15.8395756</v>
          </cell>
        </row>
        <row r="251">
          <cell r="BZ251">
            <v>0</v>
          </cell>
          <cell r="CA251">
            <v>0</v>
          </cell>
          <cell r="CB251">
            <v>11.379371799999999</v>
          </cell>
        </row>
        <row r="252">
          <cell r="BZ252">
            <v>0</v>
          </cell>
          <cell r="CA252">
            <v>0</v>
          </cell>
          <cell r="CB252">
            <v>0</v>
          </cell>
        </row>
        <row r="253">
          <cell r="CB253">
            <v>11.379371799999999</v>
          </cell>
        </row>
        <row r="254">
          <cell r="BZ254">
            <v>0</v>
          </cell>
          <cell r="CA254">
            <v>0</v>
          </cell>
          <cell r="CB254">
            <v>12.6763157</v>
          </cell>
        </row>
        <row r="255">
          <cell r="BZ255">
            <v>0</v>
          </cell>
          <cell r="CA255">
            <v>0</v>
          </cell>
          <cell r="CB255">
            <v>0</v>
          </cell>
        </row>
        <row r="256">
          <cell r="CB256">
            <v>12.6763157</v>
          </cell>
        </row>
        <row r="257">
          <cell r="BZ257">
            <v>0</v>
          </cell>
          <cell r="CA257">
            <v>0</v>
          </cell>
          <cell r="CB257">
            <v>0</v>
          </cell>
        </row>
        <row r="258">
          <cell r="BZ258">
            <v>0</v>
          </cell>
          <cell r="CA258">
            <v>0</v>
          </cell>
          <cell r="CB258">
            <v>0</v>
          </cell>
        </row>
        <row r="259">
          <cell r="CB259">
            <v>0</v>
          </cell>
        </row>
        <row r="260">
          <cell r="BZ260">
            <v>0</v>
          </cell>
          <cell r="CA260">
            <v>0</v>
          </cell>
          <cell r="CB260">
            <v>0.86717560000000005</v>
          </cell>
        </row>
        <row r="261">
          <cell r="BZ261">
            <v>0</v>
          </cell>
          <cell r="CA261">
            <v>0</v>
          </cell>
          <cell r="CB261">
            <v>0</v>
          </cell>
        </row>
        <row r="262">
          <cell r="CB262">
            <v>0.86717560000000005</v>
          </cell>
        </row>
        <row r="263">
          <cell r="CB263">
            <v>0</v>
          </cell>
        </row>
        <row r="264">
          <cell r="BZ264">
            <v>0</v>
          </cell>
          <cell r="CA264">
            <v>0</v>
          </cell>
          <cell r="CB264">
            <v>0.6788788</v>
          </cell>
        </row>
        <row r="265">
          <cell r="BZ265">
            <v>0</v>
          </cell>
          <cell r="CA265">
            <v>0</v>
          </cell>
          <cell r="CB265">
            <v>4.3717000000000001E-3</v>
          </cell>
        </row>
        <row r="266">
          <cell r="CB266">
            <v>0.68325049999999998</v>
          </cell>
        </row>
        <row r="267">
          <cell r="BZ267">
            <v>0</v>
          </cell>
          <cell r="CA267">
            <v>0</v>
          </cell>
          <cell r="CB267">
            <v>2.0006917</v>
          </cell>
        </row>
        <row r="268">
          <cell r="BZ268">
            <v>0</v>
          </cell>
          <cell r="CA268">
            <v>0</v>
          </cell>
          <cell r="CB268">
            <v>2.9151470000000002</v>
          </cell>
        </row>
        <row r="269">
          <cell r="CB269">
            <v>4.9158387000000001</v>
          </cell>
        </row>
        <row r="270">
          <cell r="BZ270">
            <v>0</v>
          </cell>
          <cell r="CA270">
            <v>0</v>
          </cell>
          <cell r="CB270">
            <v>1.2535400000000001</v>
          </cell>
        </row>
        <row r="271">
          <cell r="BZ271">
            <v>0</v>
          </cell>
          <cell r="CA271">
            <v>0</v>
          </cell>
          <cell r="CB271">
            <v>2.5650911000000001</v>
          </cell>
        </row>
        <row r="272">
          <cell r="CB272">
            <v>3.8186311000000002</v>
          </cell>
        </row>
        <row r="273">
          <cell r="CB273">
            <v>2.2939399999999999E-2</v>
          </cell>
        </row>
        <row r="274">
          <cell r="CB274">
            <v>3.1023000000000001E-3</v>
          </cell>
        </row>
        <row r="275">
          <cell r="CB275">
            <v>2.6041700000000001E-2</v>
          </cell>
        </row>
        <row r="276">
          <cell r="BZ276">
            <v>0</v>
          </cell>
          <cell r="CA276">
            <v>0</v>
          </cell>
          <cell r="CB276">
            <v>6.1207186</v>
          </cell>
        </row>
        <row r="277">
          <cell r="BZ277">
            <v>0</v>
          </cell>
          <cell r="CA277">
            <v>0</v>
          </cell>
          <cell r="CB277">
            <v>0.48023929999999998</v>
          </cell>
        </row>
        <row r="278">
          <cell r="CB278">
            <v>6.6009579</v>
          </cell>
        </row>
        <row r="284">
          <cell r="BZ284">
            <v>199.20421851970002</v>
          </cell>
          <cell r="CA284">
            <v>0</v>
          </cell>
          <cell r="CB284">
            <v>156.83316440003</v>
          </cell>
        </row>
        <row r="285">
          <cell r="BZ285">
            <v>-46.142659047000009</v>
          </cell>
          <cell r="CA285">
            <v>0</v>
          </cell>
          <cell r="CB285">
            <v>0</v>
          </cell>
        </row>
        <row r="289">
          <cell r="BZ289">
            <v>0</v>
          </cell>
          <cell r="CB289">
            <v>0</v>
          </cell>
        </row>
        <row r="290">
          <cell r="BZ290">
            <v>0</v>
          </cell>
          <cell r="CA290">
            <v>0</v>
          </cell>
          <cell r="CB290">
            <v>0</v>
          </cell>
        </row>
        <row r="291">
          <cell r="BZ291">
            <v>0</v>
          </cell>
          <cell r="CA291">
            <v>0</v>
          </cell>
          <cell r="CB291">
            <v>0</v>
          </cell>
        </row>
        <row r="292">
          <cell r="BZ292">
            <v>18.188529514499979</v>
          </cell>
          <cell r="CA292">
            <v>0</v>
          </cell>
          <cell r="CB292">
            <v>1.9977669999999999E-2</v>
          </cell>
        </row>
        <row r="293">
          <cell r="BZ293">
            <v>0</v>
          </cell>
          <cell r="CA293">
            <v>0</v>
          </cell>
          <cell r="CB293">
            <v>0</v>
          </cell>
        </row>
        <row r="294">
          <cell r="BZ294">
            <v>-3.1750872680000066</v>
          </cell>
          <cell r="CA294">
            <v>0</v>
          </cell>
          <cell r="CB294">
            <v>3.4221500000000001E-3</v>
          </cell>
        </row>
        <row r="295">
          <cell r="BZ295">
            <v>0</v>
          </cell>
          <cell r="CA295">
            <v>0</v>
          </cell>
          <cell r="CB295">
            <v>0</v>
          </cell>
        </row>
        <row r="296">
          <cell r="BZ296">
            <v>0</v>
          </cell>
          <cell r="CA296">
            <v>0</v>
          </cell>
          <cell r="CB296">
            <v>0</v>
          </cell>
        </row>
        <row r="302">
          <cell r="BZ302">
            <v>0</v>
          </cell>
          <cell r="CA302">
            <v>0</v>
          </cell>
          <cell r="CB302">
            <v>0</v>
          </cell>
        </row>
        <row r="303">
          <cell r="BZ303">
            <v>0</v>
          </cell>
          <cell r="CA303">
            <v>0</v>
          </cell>
          <cell r="CB303">
            <v>0</v>
          </cell>
        </row>
        <row r="304">
          <cell r="BZ304">
            <v>0</v>
          </cell>
          <cell r="CA304">
            <v>0</v>
          </cell>
          <cell r="CB304">
            <v>0</v>
          </cell>
        </row>
        <row r="311">
          <cell r="BZ311">
            <v>1305.8736250549998</v>
          </cell>
          <cell r="CA311">
            <v>0</v>
          </cell>
        </row>
        <row r="312">
          <cell r="BZ312">
            <v>4.1552250000000006E-2</v>
          </cell>
          <cell r="CA312">
            <v>0</v>
          </cell>
        </row>
        <row r="317">
          <cell r="BZ317">
            <v>1138.1876340337501</v>
          </cell>
          <cell r="CA317">
            <v>0</v>
          </cell>
        </row>
        <row r="318">
          <cell r="BZ318">
            <v>0</v>
          </cell>
          <cell r="CA318">
            <v>0</v>
          </cell>
        </row>
        <row r="336">
          <cell r="BZ336">
            <v>0</v>
          </cell>
          <cell r="CC336">
            <v>0.66273470000000001</v>
          </cell>
        </row>
        <row r="337">
          <cell r="BZ337">
            <v>0</v>
          </cell>
          <cell r="CC337">
            <v>64.782958300000004</v>
          </cell>
        </row>
        <row r="338">
          <cell r="BZ338">
            <v>0</v>
          </cell>
          <cell r="CC338">
            <v>3.2861300999999998</v>
          </cell>
        </row>
        <row r="339">
          <cell r="BZ339">
            <v>2364.0709379999998</v>
          </cell>
          <cell r="CC339">
            <v>1085.1085602999999</v>
          </cell>
        </row>
        <row r="340">
          <cell r="BZ340">
            <v>0</v>
          </cell>
          <cell r="CC340">
            <v>-1.4989799999999999E-2</v>
          </cell>
        </row>
        <row r="341">
          <cell r="BZ341">
            <v>0</v>
          </cell>
          <cell r="CC341">
            <v>-1.3520000000000001E-4</v>
          </cell>
        </row>
        <row r="342">
          <cell r="BZ342">
            <v>0</v>
          </cell>
          <cell r="CC342">
            <v>-5.9899999999999999E-5</v>
          </cell>
        </row>
        <row r="343">
          <cell r="BZ343">
            <v>0</v>
          </cell>
          <cell r="CC343">
            <v>-8.4182400000000004E-2</v>
          </cell>
        </row>
        <row r="344">
          <cell r="BZ344">
            <v>0</v>
          </cell>
          <cell r="CC344">
            <v>-0.33319799999999999</v>
          </cell>
        </row>
        <row r="345">
          <cell r="BZ345">
            <v>0</v>
          </cell>
          <cell r="CC345">
            <v>5.5686999999999998</v>
          </cell>
        </row>
        <row r="346">
          <cell r="BZ346">
            <v>0</v>
          </cell>
          <cell r="CC346">
            <v>-5.4576169999999999</v>
          </cell>
        </row>
        <row r="347">
          <cell r="BZ347">
            <v>17.834197</v>
          </cell>
          <cell r="CC347">
            <v>5.8809418999999998</v>
          </cell>
        </row>
        <row r="348">
          <cell r="BZ348">
            <v>136.788771</v>
          </cell>
          <cell r="CC348">
            <v>19.920994700000001</v>
          </cell>
        </row>
        <row r="349">
          <cell r="BZ349">
            <v>0</v>
          </cell>
          <cell r="CC349">
            <v>1.5854507</v>
          </cell>
        </row>
        <row r="350">
          <cell r="BZ350">
            <v>0</v>
          </cell>
          <cell r="CC350">
            <v>-57.179480900000001</v>
          </cell>
        </row>
        <row r="351">
          <cell r="BZ351">
            <v>0</v>
          </cell>
          <cell r="CC351">
            <v>-5.5459887999999999</v>
          </cell>
        </row>
        <row r="352">
          <cell r="BZ352">
            <v>0</v>
          </cell>
          <cell r="CC352">
            <v>-3.5604999999999999E-3</v>
          </cell>
        </row>
        <row r="353">
          <cell r="BZ353">
            <v>0</v>
          </cell>
          <cell r="CC353">
            <v>-12.427622299999999</v>
          </cell>
        </row>
        <row r="354">
          <cell r="BZ354">
            <v>0</v>
          </cell>
          <cell r="CC354">
            <v>-1.5304088</v>
          </cell>
        </row>
        <row r="355">
          <cell r="BZ355">
            <v>0</v>
          </cell>
          <cell r="CC355">
            <v>-0.1208687</v>
          </cell>
        </row>
        <row r="356">
          <cell r="BZ356">
            <v>0</v>
          </cell>
          <cell r="CC356">
            <v>-0.17236850000000001</v>
          </cell>
        </row>
        <row r="357">
          <cell r="BZ357">
            <v>0</v>
          </cell>
          <cell r="CC357">
            <v>-10.1857617</v>
          </cell>
        </row>
        <row r="358">
          <cell r="BZ358">
            <v>0</v>
          </cell>
          <cell r="CC358">
            <v>-109.24717219999999</v>
          </cell>
        </row>
        <row r="359">
          <cell r="BZ359">
            <v>0</v>
          </cell>
          <cell r="CC359">
            <v>-1.4383733000000001</v>
          </cell>
        </row>
        <row r="360">
          <cell r="BZ360">
            <v>0</v>
          </cell>
          <cell r="CC360">
            <v>-1.1651722</v>
          </cell>
        </row>
        <row r="361">
          <cell r="BZ361">
            <v>0</v>
          </cell>
          <cell r="CC361">
            <v>-7.9440000000000001E-4</v>
          </cell>
        </row>
        <row r="362">
          <cell r="BZ362">
            <v>0</v>
          </cell>
          <cell r="CC362">
            <v>-1.5744000000000001E-3</v>
          </cell>
        </row>
        <row r="363">
          <cell r="BZ363">
            <v>0</v>
          </cell>
          <cell r="CC363">
            <v>-1.7298000000000001E-3</v>
          </cell>
        </row>
        <row r="364">
          <cell r="BZ364">
            <v>0</v>
          </cell>
          <cell r="CC364">
            <v>-2.2138000000000001E-3</v>
          </cell>
        </row>
        <row r="365">
          <cell r="BZ365">
            <v>0</v>
          </cell>
          <cell r="CC365">
            <v>-1.0242000000000001E-3</v>
          </cell>
        </row>
        <row r="366">
          <cell r="BZ366">
            <v>0</v>
          </cell>
          <cell r="CC366">
            <v>-2.0029000000000002E-3</v>
          </cell>
        </row>
        <row r="367">
          <cell r="BZ367">
            <v>0</v>
          </cell>
          <cell r="CC367">
            <v>-7.8705000000000008E-3</v>
          </cell>
        </row>
        <row r="368">
          <cell r="BZ368">
            <v>0</v>
          </cell>
          <cell r="CC368">
            <v>-1.0744000000000001E-3</v>
          </cell>
        </row>
        <row r="369">
          <cell r="BZ369">
            <v>0</v>
          </cell>
          <cell r="CC369">
            <v>-2.1829000000000002E-3</v>
          </cell>
        </row>
        <row r="370">
          <cell r="BZ370">
            <v>0</v>
          </cell>
          <cell r="CC370">
            <v>-9.0866000000000002E-3</v>
          </cell>
        </row>
        <row r="371">
          <cell r="BZ371">
            <v>0</v>
          </cell>
          <cell r="CC371">
            <v>72.041769700000003</v>
          </cell>
        </row>
        <row r="372">
          <cell r="BZ372">
            <v>0</v>
          </cell>
          <cell r="CC372">
            <v>-2.9085125000000001</v>
          </cell>
        </row>
        <row r="373">
          <cell r="BZ373">
            <v>0</v>
          </cell>
          <cell r="CC373">
            <v>-0.30632939999999997</v>
          </cell>
        </row>
        <row r="374">
          <cell r="BZ374">
            <v>0</v>
          </cell>
          <cell r="CC374">
            <v>10.090407000000001</v>
          </cell>
        </row>
        <row r="375">
          <cell r="BZ375">
            <v>0</v>
          </cell>
          <cell r="CC375">
            <v>17.386416700000002</v>
          </cell>
        </row>
        <row r="376">
          <cell r="BZ376">
            <v>0</v>
          </cell>
          <cell r="CC376">
            <v>-0.24167140000000001</v>
          </cell>
        </row>
        <row r="377">
          <cell r="BZ377">
            <v>0</v>
          </cell>
          <cell r="CC377">
            <v>12.764626</v>
          </cell>
        </row>
        <row r="378">
          <cell r="BZ378">
            <v>0</v>
          </cell>
          <cell r="CC378">
            <v>-1.9465355</v>
          </cell>
        </row>
        <row r="379">
          <cell r="BZ379">
            <v>0</v>
          </cell>
          <cell r="CC379">
            <v>1.2165847000000001</v>
          </cell>
        </row>
      </sheetData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 t="str">
            <v/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 t="str">
            <v/>
          </cell>
        </row>
        <row r="173">
          <cell r="I173">
            <v>0</v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 t="str">
            <v/>
          </cell>
        </row>
        <row r="186">
          <cell r="I186">
            <v>0</v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 t="str">
            <v/>
          </cell>
        </row>
        <row r="198">
          <cell r="A198" t="str">
            <v/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 t="str">
            <v/>
          </cell>
        </row>
        <row r="199">
          <cell r="I199">
            <v>0</v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 t="str">
            <v/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DHPUR"/>
      <sheetName val="JODHPUR_VP"/>
    </sheetNames>
    <sheetDataSet>
      <sheetData sheetId="0"/>
      <sheetData sheetId="1">
        <row r="10">
          <cell r="BZ10">
            <v>6.9767549999999998</v>
          </cell>
        </row>
        <row r="74">
          <cell r="CA74">
            <v>0</v>
          </cell>
        </row>
        <row r="75">
          <cell r="CA75">
            <v>0</v>
          </cell>
        </row>
        <row r="116">
          <cell r="CA116">
            <v>0</v>
          </cell>
        </row>
        <row r="117">
          <cell r="CA117">
            <v>0</v>
          </cell>
        </row>
        <row r="118">
          <cell r="CA118">
            <v>0</v>
          </cell>
        </row>
        <row r="119">
          <cell r="CA119">
            <v>0</v>
          </cell>
        </row>
        <row r="121">
          <cell r="CA121">
            <v>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/>
      <sheetData sheetId="1"/>
      <sheetData sheetId="2"/>
      <sheetData sheetId="3" refreshError="1">
        <row r="1">
          <cell r="P1">
            <v>0.72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ios"/>
      <sheetName val="COMP. 20-21"/>
      <sheetName val="BS"/>
      <sheetName val="PL"/>
      <sheetName val="Cash flow"/>
      <sheetName val="C &amp; NC"/>
      <sheetName val=" Note I (2)"/>
      <sheetName val="Note 1"/>
      <sheetName val="Note 2 &amp; 3"/>
      <sheetName val="Note 4"/>
      <sheetName val="Note 5"/>
      <sheetName val="5(a&amp;b)"/>
      <sheetName val="5(c)"/>
      <sheetName val="5(d)"/>
      <sheetName val="Guarantee"/>
      <sheetName val="Note 6 &amp; 7"/>
      <sheetName val="Note  8"/>
      <sheetName val="Note 9"/>
      <sheetName val="Note 10"/>
      <sheetName val="Note 11"/>
      <sheetName val="note 11.1"/>
      <sheetName val="Note 12 &amp; 13"/>
      <sheetName val="Note 14,15 &amp; 16"/>
      <sheetName val="Note 17"/>
      <sheetName val="Sheet3"/>
      <sheetName val="Note 18"/>
      <sheetName val="Note 19"/>
      <sheetName val="Note 20"/>
      <sheetName val="Note 21"/>
      <sheetName val="Note 22"/>
      <sheetName val="Note 23 &amp; 24"/>
      <sheetName val="Note 25"/>
      <sheetName val="Note 25.4"/>
      <sheetName val="Note 25.6. (2)"/>
      <sheetName val="Note 25.6."/>
      <sheetName val="Note 25.6..."/>
      <sheetName val="Note 25.6"/>
      <sheetName val="Note 26 &amp; 27"/>
      <sheetName val="Note 28"/>
      <sheetName val="Note 29"/>
      <sheetName val="Note 30"/>
      <sheetName val="Comp."/>
      <sheetName val="Config"/>
      <sheetName val="TB"/>
      <sheetName val="PY-OP"/>
      <sheetName val="RawData"/>
      <sheetName val="Present TB"/>
      <sheetName val="VS- TB"/>
      <sheetName val="List1"/>
      <sheetName val="LIST- N"/>
      <sheetName val="LIST"/>
      <sheetName val="Sheet1"/>
      <sheetName val="Sheet2"/>
      <sheetName val="Sheet7"/>
      <sheetName val="Sheet4"/>
      <sheetName val="Sheet5"/>
      <sheetName val="Other Disclosures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">
          <cell r="K14">
            <v>1085634.3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I9">
            <v>79848.266701299988</v>
          </cell>
        </row>
      </sheetData>
      <sheetData sheetId="16"/>
      <sheetData sheetId="17"/>
      <sheetData sheetId="18"/>
      <sheetData sheetId="19">
        <row r="12">
          <cell r="E12">
            <v>1245.0659363</v>
          </cell>
        </row>
      </sheetData>
      <sheetData sheetId="20"/>
      <sheetData sheetId="21"/>
      <sheetData sheetId="22"/>
      <sheetData sheetId="23">
        <row r="12">
          <cell r="K12">
            <v>44267.139424799992</v>
          </cell>
        </row>
      </sheetData>
      <sheetData sheetId="24"/>
      <sheetData sheetId="25"/>
      <sheetData sheetId="26"/>
      <sheetData sheetId="27">
        <row r="63">
          <cell r="C63">
            <v>782660.51</v>
          </cell>
        </row>
      </sheetData>
      <sheetData sheetId="28">
        <row r="110">
          <cell r="K110">
            <v>1738.64</v>
          </cell>
        </row>
      </sheetData>
      <sheetData sheetId="29">
        <row r="8">
          <cell r="J8">
            <v>4892.75</v>
          </cell>
        </row>
      </sheetData>
      <sheetData sheetId="30">
        <row r="12">
          <cell r="F12">
            <v>1529410.7233097998</v>
          </cell>
        </row>
      </sheetData>
      <sheetData sheetId="31">
        <row r="8">
          <cell r="E8">
            <v>239.73510999999999</v>
          </cell>
        </row>
      </sheetData>
      <sheetData sheetId="32"/>
      <sheetData sheetId="33"/>
      <sheetData sheetId="34"/>
      <sheetData sheetId="35"/>
      <sheetData sheetId="36"/>
      <sheetData sheetId="37">
        <row r="30">
          <cell r="G30">
            <v>139229.24708999999</v>
          </cell>
        </row>
      </sheetData>
      <sheetData sheetId="38">
        <row r="5">
          <cell r="G5">
            <v>213.97470999999999</v>
          </cell>
        </row>
        <row r="91">
          <cell r="G91">
            <v>97096</v>
          </cell>
        </row>
      </sheetData>
      <sheetData sheetId="39">
        <row r="26">
          <cell r="F26">
            <v>-12312.079374400002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90">
          <cell r="F90">
            <v>6.9847073821825034E-2</v>
          </cell>
        </row>
      </sheetData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"/>
      <sheetName val="NVVNL BUNDLED"/>
      <sheetName val="NTPC NSM BUNDLED POWER"/>
      <sheetName val="RVUN Stationwise"/>
      <sheetName val="Fuel Wise Break-up"/>
    </sheetNames>
    <sheetDataSet>
      <sheetData sheetId="0" refreshError="1"/>
      <sheetData sheetId="1" refreshError="1"/>
      <sheetData sheetId="2" refreshError="1"/>
      <sheetData sheetId="3" refreshError="1">
        <row r="62">
          <cell r="BK62">
            <v>2046.6868419690004</v>
          </cell>
          <cell r="BL62">
            <v>147.23836096740999</v>
          </cell>
          <cell r="BM62">
            <v>697.88802973360009</v>
          </cell>
        </row>
        <row r="63">
          <cell r="BK63">
            <v>1118.9681073221</v>
          </cell>
          <cell r="BL63">
            <v>164.30559708428001</v>
          </cell>
          <cell r="BM63">
            <v>464.76579292827006</v>
          </cell>
        </row>
        <row r="64">
          <cell r="BK64">
            <v>1010.248366275</v>
          </cell>
          <cell r="BL64">
            <v>205.04852442734003</v>
          </cell>
          <cell r="BM64">
            <v>323.21050125516007</v>
          </cell>
        </row>
        <row r="65">
          <cell r="BK65">
            <v>490.86883741269997</v>
          </cell>
          <cell r="BL65">
            <v>67.920584221639999</v>
          </cell>
          <cell r="BM65">
            <v>192.89083574722005</v>
          </cell>
        </row>
        <row r="66">
          <cell r="BK66">
            <v>0</v>
          </cell>
          <cell r="BL66">
            <v>-20.246537499999999</v>
          </cell>
          <cell r="BM66">
            <v>3.1042861122100005</v>
          </cell>
        </row>
        <row r="67">
          <cell r="BK67">
            <v>1443.9148165803001</v>
          </cell>
          <cell r="BL67">
            <v>183.07781173892002</v>
          </cell>
          <cell r="BM67">
            <v>435.6891277651099</v>
          </cell>
        </row>
        <row r="68">
          <cell r="BK68">
            <v>1809.2536725416001</v>
          </cell>
          <cell r="BL68">
            <v>284.13243253037001</v>
          </cell>
          <cell r="BM68">
            <v>445.58651744123</v>
          </cell>
        </row>
        <row r="69">
          <cell r="BK69">
            <v>0</v>
          </cell>
          <cell r="BL69">
            <v>0</v>
          </cell>
          <cell r="BM69">
            <v>0</v>
          </cell>
        </row>
        <row r="70">
          <cell r="BK70">
            <v>453.04092274999999</v>
          </cell>
          <cell r="BL70">
            <v>39.997799197110005</v>
          </cell>
          <cell r="BM70">
            <v>128.93060830325004</v>
          </cell>
        </row>
        <row r="71">
          <cell r="BK71">
            <v>2217.9559152830006</v>
          </cell>
          <cell r="BL71">
            <v>344.55170540580997</v>
          </cell>
          <cell r="BM71">
            <v>655.31354699741007</v>
          </cell>
        </row>
        <row r="72">
          <cell r="BK72">
            <v>60.860248295799998</v>
          </cell>
          <cell r="BL72">
            <v>7.9772646032700019</v>
          </cell>
          <cell r="BM72">
            <v>1.8258074293200002</v>
          </cell>
        </row>
        <row r="73">
          <cell r="BK73">
            <v>0.34743579790000001</v>
          </cell>
          <cell r="BL73">
            <v>0</v>
          </cell>
          <cell r="BM73">
            <v>0.14453329323000003</v>
          </cell>
        </row>
        <row r="74">
          <cell r="BK74">
            <v>2.2278484892000003</v>
          </cell>
          <cell r="BL74">
            <v>0</v>
          </cell>
          <cell r="BM74">
            <v>0.92678496890000017</v>
          </cell>
        </row>
        <row r="75">
          <cell r="BK75">
            <v>0.33101304510000007</v>
          </cell>
          <cell r="BL75">
            <v>0</v>
          </cell>
          <cell r="BM75">
            <v>0.13770141894000001</v>
          </cell>
        </row>
        <row r="76">
          <cell r="BK76">
            <v>0</v>
          </cell>
          <cell r="BL76">
            <v>0</v>
          </cell>
          <cell r="BM76">
            <v>-10.361850949619999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DHPUR"/>
      <sheetName val="JODHPUR VP"/>
      <sheetName val="Sheet1"/>
    </sheetNames>
    <sheetDataSet>
      <sheetData sheetId="0"/>
      <sheetData sheetId="1">
        <row r="10">
          <cell r="BZ10">
            <v>11.067379000000001</v>
          </cell>
        </row>
        <row r="335">
          <cell r="CB335">
            <v>0</v>
          </cell>
        </row>
        <row r="336">
          <cell r="CB336">
            <v>0</v>
          </cell>
        </row>
        <row r="337">
          <cell r="CB337">
            <v>0</v>
          </cell>
        </row>
        <row r="338">
          <cell r="CB338">
            <v>0</v>
          </cell>
        </row>
        <row r="339">
          <cell r="CB339">
            <v>0</v>
          </cell>
        </row>
        <row r="340">
          <cell r="CB340">
            <v>0</v>
          </cell>
        </row>
        <row r="341">
          <cell r="CB341">
            <v>0</v>
          </cell>
        </row>
        <row r="342">
          <cell r="CB342">
            <v>0</v>
          </cell>
        </row>
        <row r="343">
          <cell r="CB343">
            <v>0</v>
          </cell>
        </row>
        <row r="344">
          <cell r="CB344">
            <v>0</v>
          </cell>
        </row>
        <row r="345">
          <cell r="CB345">
            <v>0</v>
          </cell>
        </row>
        <row r="346">
          <cell r="CB346">
            <v>0</v>
          </cell>
        </row>
        <row r="347">
          <cell r="CB347">
            <v>0</v>
          </cell>
        </row>
        <row r="348">
          <cell r="CB348">
            <v>0</v>
          </cell>
        </row>
        <row r="349">
          <cell r="CB349">
            <v>0</v>
          </cell>
        </row>
        <row r="350">
          <cell r="CB350">
            <v>0</v>
          </cell>
        </row>
        <row r="351">
          <cell r="CB351">
            <v>0</v>
          </cell>
        </row>
        <row r="352">
          <cell r="CB352">
            <v>0</v>
          </cell>
        </row>
        <row r="353">
          <cell r="CB353">
            <v>0</v>
          </cell>
        </row>
        <row r="354">
          <cell r="CB354">
            <v>0</v>
          </cell>
        </row>
        <row r="355">
          <cell r="CB355">
            <v>0</v>
          </cell>
        </row>
        <row r="391">
          <cell r="CB391">
            <v>0</v>
          </cell>
        </row>
        <row r="392">
          <cell r="CB392">
            <v>0</v>
          </cell>
        </row>
        <row r="393">
          <cell r="CB393">
            <v>0</v>
          </cell>
        </row>
        <row r="394">
          <cell r="CB394">
            <v>0</v>
          </cell>
        </row>
        <row r="395">
          <cell r="CB395">
            <v>0</v>
          </cell>
        </row>
        <row r="396">
          <cell r="CB396">
            <v>0</v>
          </cell>
        </row>
        <row r="397">
          <cell r="CB397">
            <v>0</v>
          </cell>
        </row>
        <row r="398">
          <cell r="CB398">
            <v>0</v>
          </cell>
        </row>
        <row r="399">
          <cell r="CB399">
            <v>0</v>
          </cell>
        </row>
        <row r="400">
          <cell r="CB400">
            <v>0</v>
          </cell>
        </row>
        <row r="401">
          <cell r="CB401">
            <v>0</v>
          </cell>
        </row>
        <row r="402">
          <cell r="CB402">
            <v>0</v>
          </cell>
        </row>
        <row r="403">
          <cell r="CB403">
            <v>0</v>
          </cell>
        </row>
        <row r="404">
          <cell r="CB404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1.1"/>
      <sheetName val="F2.1 Final "/>
      <sheetName val="F2.1(a)"/>
      <sheetName val="F2.2"/>
      <sheetName val="F2.3"/>
      <sheetName val="F2.4 "/>
      <sheetName val="F2.5"/>
      <sheetName val="F2.6 "/>
      <sheetName val="F2.7 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 3.8"/>
      <sheetName val="F3.9"/>
      <sheetName val="F3.10"/>
      <sheetName val="F 3.11"/>
      <sheetName val="F4.1"/>
      <sheetName val="F4.2"/>
      <sheetName val="F 4.3"/>
      <sheetName val="F 4.4"/>
      <sheetName val="F5.1"/>
      <sheetName val="F 6.1"/>
      <sheetName val="F 6.2"/>
      <sheetName val="F7.1"/>
      <sheetName val="F7.2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0F1C-9D8E-3B46-8166-EBF76585083E}">
  <sheetPr>
    <tabColor theme="9" tint="0.39997558519241921"/>
  </sheetPr>
  <dimension ref="A1:T423"/>
  <sheetViews>
    <sheetView showGridLines="0" tabSelected="1" view="pageBreakPreview" zoomScale="55" zoomScaleNormal="70" zoomScaleSheetLayoutView="55" zoomScalePageLayoutView="5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350" sqref="E350"/>
    </sheetView>
  </sheetViews>
  <sheetFormatPr baseColWidth="10" defaultColWidth="9.1640625" defaultRowHeight="16" x14ac:dyDescent="0.2"/>
  <cols>
    <col min="1" max="1" width="8.1640625" style="1" customWidth="1"/>
    <col min="2" max="2" width="52" style="13" customWidth="1"/>
    <col min="3" max="3" width="11.6640625" style="172" customWidth="1"/>
    <col min="4" max="4" width="8.83203125" style="12" customWidth="1"/>
    <col min="5" max="5" width="11.5" style="12" customWidth="1"/>
    <col min="6" max="6" width="15.33203125" style="12" customWidth="1"/>
    <col min="7" max="7" width="24.5" style="20" customWidth="1"/>
    <col min="8" max="8" width="16" style="20" customWidth="1"/>
    <col min="9" max="9" width="22.5" style="20" customWidth="1"/>
    <col min="10" max="10" width="12.33203125" style="20" customWidth="1"/>
    <col min="11" max="11" width="9.6640625" style="20" customWidth="1"/>
    <col min="12" max="12" width="23.83203125" style="20" customWidth="1"/>
    <col min="13" max="13" width="7.33203125" style="20" customWidth="1"/>
    <col min="14" max="14" width="10.83203125" style="20" customWidth="1"/>
    <col min="15" max="15" width="20.33203125" style="20" customWidth="1"/>
    <col min="16" max="16" width="13.6640625" style="20" customWidth="1"/>
    <col min="17" max="17" width="13.83203125" style="12" bestFit="1" customWidth="1"/>
    <col min="18" max="18" width="14.1640625" style="12" customWidth="1"/>
    <col min="19" max="16384" width="9.1640625" style="12"/>
  </cols>
  <sheetData>
    <row r="1" spans="1:20" ht="17.25" customHeight="1" thickBot="1" x14ac:dyDescent="0.25">
      <c r="B1" s="2"/>
      <c r="C1" s="3"/>
      <c r="D1" s="4"/>
      <c r="E1" s="4"/>
      <c r="F1" s="5" t="s">
        <v>0</v>
      </c>
      <c r="G1" s="6"/>
      <c r="H1" s="7"/>
      <c r="I1" s="8"/>
      <c r="J1" s="7"/>
      <c r="K1" s="7"/>
      <c r="L1" s="7"/>
      <c r="M1" s="7"/>
      <c r="N1" s="9"/>
      <c r="O1" s="9"/>
      <c r="P1" s="10"/>
      <c r="Q1" s="11"/>
      <c r="R1" s="11"/>
      <c r="S1" s="11"/>
      <c r="T1" s="11"/>
    </row>
    <row r="2" spans="1:20" x14ac:dyDescent="0.2">
      <c r="C2" s="14"/>
      <c r="D2" s="15"/>
      <c r="E2" s="16"/>
      <c r="F2" s="16"/>
      <c r="G2" s="17"/>
      <c r="H2" s="17"/>
      <c r="I2" s="17"/>
      <c r="J2" s="17"/>
      <c r="K2" s="17"/>
      <c r="L2" s="17"/>
      <c r="M2" s="17"/>
      <c r="N2" s="9"/>
      <c r="O2" s="17"/>
      <c r="P2" s="17"/>
    </row>
    <row r="3" spans="1:20" ht="18" customHeight="1" x14ac:dyDescent="0.2">
      <c r="C3" s="18"/>
      <c r="D3" s="1"/>
      <c r="E3" s="19" t="s">
        <v>1</v>
      </c>
      <c r="F3" s="19"/>
      <c r="G3" s="19"/>
      <c r="I3" s="7"/>
      <c r="J3" s="7"/>
      <c r="K3" s="7"/>
      <c r="L3" s="9"/>
      <c r="M3" s="9"/>
      <c r="N3" s="7"/>
      <c r="O3" s="7"/>
      <c r="P3" s="7"/>
      <c r="Q3" s="21"/>
      <c r="R3" s="21"/>
      <c r="S3" s="21"/>
      <c r="T3" s="21"/>
    </row>
    <row r="4" spans="1:20" ht="17" thickBot="1" x14ac:dyDescent="0.25">
      <c r="C4" s="18"/>
      <c r="D4" s="1"/>
      <c r="E4" s="22" t="s">
        <v>2</v>
      </c>
      <c r="F4" s="13"/>
      <c r="G4" s="23"/>
      <c r="H4" s="23" t="s">
        <v>3</v>
      </c>
      <c r="I4" s="7"/>
      <c r="L4" s="9"/>
      <c r="M4" s="9"/>
      <c r="N4" s="9"/>
      <c r="O4" s="9"/>
      <c r="P4" s="9"/>
    </row>
    <row r="5" spans="1:20" ht="17" hidden="1" thickBot="1" x14ac:dyDescent="0.25">
      <c r="C5" s="18"/>
      <c r="D5" s="1"/>
      <c r="E5" s="22" t="s">
        <v>4</v>
      </c>
      <c r="F5" s="13"/>
      <c r="G5" s="23"/>
      <c r="H5" s="23" t="s">
        <v>5</v>
      </c>
      <c r="L5" s="9"/>
      <c r="M5" s="9"/>
      <c r="N5" s="9"/>
      <c r="O5" s="9"/>
      <c r="P5" s="9"/>
    </row>
    <row r="6" spans="1:20" ht="17" hidden="1" thickBot="1" x14ac:dyDescent="0.25">
      <c r="B6" s="24"/>
      <c r="C6" s="18"/>
      <c r="D6" s="1"/>
      <c r="E6" s="13"/>
      <c r="F6" s="13"/>
      <c r="G6" s="23"/>
      <c r="H6" s="23"/>
      <c r="I6" s="9"/>
      <c r="L6" s="9"/>
      <c r="M6" s="9"/>
      <c r="N6" s="9"/>
      <c r="O6" s="17"/>
      <c r="P6" s="17"/>
    </row>
    <row r="7" spans="1:20" ht="17" hidden="1" thickBot="1" x14ac:dyDescent="0.25">
      <c r="C7" s="14"/>
      <c r="D7" s="15"/>
      <c r="E7" s="25" t="s">
        <v>6</v>
      </c>
      <c r="F7" s="24"/>
      <c r="G7" s="26"/>
      <c r="H7" s="27" t="s">
        <v>7</v>
      </c>
      <c r="L7" s="17"/>
      <c r="M7" s="17"/>
      <c r="N7" s="17"/>
      <c r="O7" s="17"/>
      <c r="P7" s="9"/>
    </row>
    <row r="8" spans="1:20" ht="17" hidden="1" thickBot="1" x14ac:dyDescent="0.25">
      <c r="B8" s="24"/>
      <c r="C8" s="28"/>
      <c r="D8" s="29"/>
      <c r="E8" s="29"/>
      <c r="F8" s="29"/>
      <c r="G8" s="30"/>
      <c r="H8" s="30"/>
      <c r="I8" s="17"/>
      <c r="J8" s="17"/>
      <c r="K8" s="17"/>
      <c r="L8" s="17"/>
      <c r="M8" s="17"/>
      <c r="N8" s="17"/>
      <c r="O8" s="17"/>
      <c r="P8" s="9"/>
    </row>
    <row r="9" spans="1:20" s="35" customFormat="1" ht="193.5" customHeight="1" thickBot="1" x14ac:dyDescent="0.25">
      <c r="A9" s="31" t="s">
        <v>8</v>
      </c>
      <c r="B9" s="32" t="s">
        <v>9</v>
      </c>
      <c r="C9" s="33" t="s">
        <v>10</v>
      </c>
      <c r="D9" s="32" t="s">
        <v>11</v>
      </c>
      <c r="E9" s="32" t="s">
        <v>12</v>
      </c>
      <c r="F9" s="32" t="s">
        <v>13</v>
      </c>
      <c r="G9" s="32" t="s">
        <v>14</v>
      </c>
      <c r="H9" s="32" t="s">
        <v>15</v>
      </c>
      <c r="I9" s="32" t="s">
        <v>16</v>
      </c>
      <c r="J9" s="32" t="s">
        <v>17</v>
      </c>
      <c r="K9" s="32" t="s">
        <v>18</v>
      </c>
      <c r="L9" s="32" t="s">
        <v>19</v>
      </c>
      <c r="M9" s="32" t="s">
        <v>20</v>
      </c>
      <c r="N9" s="32" t="s">
        <v>21</v>
      </c>
      <c r="O9" s="32" t="s">
        <v>22</v>
      </c>
      <c r="P9" s="34" t="s">
        <v>23</v>
      </c>
    </row>
    <row r="10" spans="1:20" s="35" customFormat="1" ht="21.75" customHeight="1" thickBot="1" x14ac:dyDescent="0.25">
      <c r="A10" s="36">
        <v>1</v>
      </c>
      <c r="B10" s="37">
        <v>2</v>
      </c>
      <c r="C10" s="38">
        <v>3</v>
      </c>
      <c r="D10" s="37">
        <v>4</v>
      </c>
      <c r="E10" s="37">
        <v>5</v>
      </c>
      <c r="F10" s="37">
        <v>6</v>
      </c>
      <c r="G10" s="37">
        <v>7</v>
      </c>
      <c r="H10" s="37">
        <v>8</v>
      </c>
      <c r="I10" s="37">
        <v>9</v>
      </c>
      <c r="J10" s="37">
        <v>10</v>
      </c>
      <c r="K10" s="37">
        <v>11</v>
      </c>
      <c r="L10" s="37">
        <v>12</v>
      </c>
      <c r="M10" s="37">
        <v>13</v>
      </c>
      <c r="N10" s="37">
        <v>14</v>
      </c>
      <c r="O10" s="37">
        <v>15</v>
      </c>
      <c r="P10" s="39">
        <v>16</v>
      </c>
    </row>
    <row r="11" spans="1:20" ht="18" customHeight="1" x14ac:dyDescent="0.2">
      <c r="A11" s="40" t="s">
        <v>24</v>
      </c>
      <c r="B11" s="41" t="s">
        <v>25</v>
      </c>
      <c r="C11" s="42"/>
      <c r="D11" s="43"/>
      <c r="E11" s="43"/>
      <c r="F11" s="43"/>
      <c r="G11" s="44"/>
      <c r="H11" s="44"/>
      <c r="I11" s="44"/>
      <c r="J11" s="44"/>
      <c r="K11" s="44"/>
      <c r="L11" s="44"/>
      <c r="M11" s="44"/>
      <c r="N11" s="44"/>
      <c r="O11" s="44"/>
      <c r="P11" s="45"/>
    </row>
    <row r="12" spans="1:20" ht="18" customHeight="1" x14ac:dyDescent="0.2">
      <c r="A12" s="46">
        <v>1</v>
      </c>
      <c r="B12" s="47" t="s">
        <v>26</v>
      </c>
      <c r="C12" s="48">
        <v>419.33</v>
      </c>
      <c r="D12" s="49">
        <v>0.1981</v>
      </c>
      <c r="E12" s="50">
        <v>0.32590000000000002</v>
      </c>
      <c r="F12" s="51">
        <f>C12*D12*E12</f>
        <v>27.072276070699999</v>
      </c>
      <c r="G12" s="52">
        <f>'[1]JODHPUR VP'!BZ10</f>
        <v>2.165686</v>
      </c>
      <c r="H12" s="53">
        <f>I12</f>
        <v>13.603659500040001</v>
      </c>
      <c r="I12" s="52">
        <f>'[1]JODHPUR VP'!CA10</f>
        <v>13.603659500040001</v>
      </c>
      <c r="J12" s="54">
        <f t="shared" ref="J12:J22" si="0">L12/G12*10</f>
        <v>4.5900051992763498</v>
      </c>
      <c r="K12" s="55" t="s">
        <v>27</v>
      </c>
      <c r="L12" s="52">
        <f>'[1]JODHPUR VP'!CB10</f>
        <v>0.99405100000000002</v>
      </c>
      <c r="M12" s="56" t="s">
        <v>28</v>
      </c>
      <c r="N12" s="56" t="s">
        <v>28</v>
      </c>
      <c r="O12" s="54">
        <f t="shared" ref="O12:O45" si="1">I12+L12</f>
        <v>14.597710500040002</v>
      </c>
      <c r="P12" s="57">
        <f>IFERROR(O12/G12*10,0)</f>
        <v>67.404556801124457</v>
      </c>
    </row>
    <row r="13" spans="1:20" ht="18" customHeight="1" x14ac:dyDescent="0.2">
      <c r="A13" s="46">
        <v>2</v>
      </c>
      <c r="B13" s="47" t="s">
        <v>29</v>
      </c>
      <c r="C13" s="48">
        <v>663.36</v>
      </c>
      <c r="D13" s="49">
        <v>9.1999999999999998E-2</v>
      </c>
      <c r="E13" s="50">
        <v>0.32590000000000002</v>
      </c>
      <c r="F13" s="51">
        <f t="shared" ref="F13:F29" si="2">C13*D13*E13</f>
        <v>19.889390208000002</v>
      </c>
      <c r="G13" s="52">
        <f>'[1]JODHPUR VP'!BZ11</f>
        <v>5.672339</v>
      </c>
      <c r="H13" s="53">
        <f t="shared" ref="H13:H41" si="3">I13</f>
        <v>8.7916181710599997</v>
      </c>
      <c r="I13" s="52">
        <f>'[1]JODHPUR VP'!CA11</f>
        <v>8.7916181710599997</v>
      </c>
      <c r="J13" s="54">
        <f t="shared" si="0"/>
        <v>5.2527294296056706</v>
      </c>
      <c r="K13" s="58"/>
      <c r="L13" s="52">
        <f>'[1]JODHPUR VP'!CB11</f>
        <v>2.9795262</v>
      </c>
      <c r="M13" s="59"/>
      <c r="N13" s="59"/>
      <c r="O13" s="54">
        <f t="shared" si="1"/>
        <v>11.77114437106</v>
      </c>
      <c r="P13" s="57">
        <f t="shared" ref="P13:P32" si="4">IFERROR(O13/G13*10,0)</f>
        <v>20.751835126673495</v>
      </c>
    </row>
    <row r="14" spans="1:20" ht="18" customHeight="1" x14ac:dyDescent="0.2">
      <c r="A14" s="46">
        <v>3</v>
      </c>
      <c r="B14" s="47" t="s">
        <v>30</v>
      </c>
      <c r="C14" s="48">
        <v>829.76</v>
      </c>
      <c r="D14" s="49">
        <v>9.2800000000000007E-2</v>
      </c>
      <c r="E14" s="50">
        <v>0.32590000000000002</v>
      </c>
      <c r="F14" s="51">
        <f t="shared" si="2"/>
        <v>25.094863155200002</v>
      </c>
      <c r="G14" s="52">
        <f>'[1]JODHPUR VP'!BZ12</f>
        <v>7.1297160000000002</v>
      </c>
      <c r="H14" s="53">
        <f t="shared" si="3"/>
        <v>8.61759187967</v>
      </c>
      <c r="I14" s="52">
        <f>'[1]JODHPUR VP'!CA12</f>
        <v>8.61759187967</v>
      </c>
      <c r="J14" s="54">
        <f t="shared" si="0"/>
        <v>8.000844213149584</v>
      </c>
      <c r="K14" s="60"/>
      <c r="L14" s="52">
        <f>'[1]JODHPUR VP'!CB12</f>
        <v>5.7043746999999998</v>
      </c>
      <c r="M14" s="59"/>
      <c r="N14" s="59"/>
      <c r="O14" s="54">
        <f t="shared" si="1"/>
        <v>14.321966579670001</v>
      </c>
      <c r="P14" s="57">
        <f t="shared" si="4"/>
        <v>20.087709776476373</v>
      </c>
    </row>
    <row r="15" spans="1:20" ht="18" customHeight="1" x14ac:dyDescent="0.2">
      <c r="A15" s="46">
        <v>4</v>
      </c>
      <c r="B15" s="47" t="s">
        <v>31</v>
      </c>
      <c r="C15" s="48">
        <v>420</v>
      </c>
      <c r="D15" s="49">
        <v>4.7600000000000003E-2</v>
      </c>
      <c r="E15" s="50">
        <v>0.32590000000000002</v>
      </c>
      <c r="F15" s="51">
        <f t="shared" si="2"/>
        <v>6.5153928000000008</v>
      </c>
      <c r="G15" s="52">
        <f>'[1]JODHPUR VP'!BZ13</f>
        <v>20.656859000000001</v>
      </c>
      <c r="H15" s="53">
        <f t="shared" si="3"/>
        <v>4.2871445269099997</v>
      </c>
      <c r="I15" s="52">
        <f>'[1]JODHPUR VP'!CA13</f>
        <v>4.2871445269099997</v>
      </c>
      <c r="J15" s="54">
        <f t="shared" si="0"/>
        <v>3.6178473213183087</v>
      </c>
      <c r="K15" s="60"/>
      <c r="L15" s="52">
        <f>'[1]JODHPUR VP'!CB13</f>
        <v>7.4733362000000003</v>
      </c>
      <c r="M15" s="59"/>
      <c r="N15" s="59"/>
      <c r="O15" s="54">
        <f t="shared" si="1"/>
        <v>11.76048072691</v>
      </c>
      <c r="P15" s="57">
        <f t="shared" si="4"/>
        <v>5.6932570081976159</v>
      </c>
    </row>
    <row r="16" spans="1:20" ht="18" customHeight="1" x14ac:dyDescent="0.2">
      <c r="A16" s="46">
        <v>5</v>
      </c>
      <c r="B16" s="47" t="s">
        <v>32</v>
      </c>
      <c r="C16" s="48">
        <v>420</v>
      </c>
      <c r="D16" s="49">
        <v>9.0499999999999997E-2</v>
      </c>
      <c r="E16" s="50">
        <v>0.32590000000000002</v>
      </c>
      <c r="F16" s="51">
        <f t="shared" si="2"/>
        <v>12.387459</v>
      </c>
      <c r="G16" s="52">
        <f>'[1]JODHPUR VP'!BZ14</f>
        <v>44.727454999999999</v>
      </c>
      <c r="H16" s="53">
        <f t="shared" si="3"/>
        <v>8.0389239665000005</v>
      </c>
      <c r="I16" s="52">
        <f>'[1]JODHPUR VP'!CA14</f>
        <v>8.0389239665000005</v>
      </c>
      <c r="J16" s="54">
        <f t="shared" si="0"/>
        <v>3.9639717708060962</v>
      </c>
      <c r="K16" s="60"/>
      <c r="L16" s="52">
        <f>'[1]JODHPUR VP'!CB14</f>
        <v>17.729836899999999</v>
      </c>
      <c r="M16" s="59"/>
      <c r="N16" s="59"/>
      <c r="O16" s="54">
        <f t="shared" si="1"/>
        <v>25.768760866499999</v>
      </c>
      <c r="P16" s="57">
        <f t="shared" si="4"/>
        <v>5.7612848454042371</v>
      </c>
    </row>
    <row r="17" spans="1:16" ht="18" customHeight="1" x14ac:dyDescent="0.2">
      <c r="A17" s="46">
        <v>6</v>
      </c>
      <c r="B17" s="47" t="s">
        <v>33</v>
      </c>
      <c r="C17" s="48">
        <v>210</v>
      </c>
      <c r="D17" s="49">
        <v>0.1095</v>
      </c>
      <c r="E17" s="50">
        <v>0.32590000000000002</v>
      </c>
      <c r="F17" s="51">
        <f t="shared" si="2"/>
        <v>7.4940705000000012</v>
      </c>
      <c r="G17" s="52">
        <f>'[1]JODHPUR VP'!BZ15</f>
        <v>31.92887</v>
      </c>
      <c r="H17" s="53">
        <f t="shared" si="3"/>
        <v>6.4721854904900011</v>
      </c>
      <c r="I17" s="52">
        <f>'[1]JODHPUR VP'!CA15</f>
        <v>6.4721854904900011</v>
      </c>
      <c r="J17" s="54">
        <f t="shared" si="0"/>
        <v>3.7209483141746014</v>
      </c>
      <c r="K17" s="60"/>
      <c r="L17" s="52">
        <f>'[1]JODHPUR VP'!CB15</f>
        <v>11.8805675</v>
      </c>
      <c r="M17" s="59"/>
      <c r="N17" s="59"/>
      <c r="O17" s="54">
        <f t="shared" si="1"/>
        <v>18.35275299049</v>
      </c>
      <c r="P17" s="57">
        <f t="shared" si="4"/>
        <v>5.7480120625910036</v>
      </c>
    </row>
    <row r="18" spans="1:16" ht="18" customHeight="1" x14ac:dyDescent="0.2">
      <c r="A18" s="46">
        <v>7</v>
      </c>
      <c r="B18" s="61" t="s">
        <v>34</v>
      </c>
      <c r="C18" s="48">
        <v>500</v>
      </c>
      <c r="D18" s="49">
        <v>0.13</v>
      </c>
      <c r="E18" s="50">
        <v>0.32590000000000002</v>
      </c>
      <c r="F18" s="51">
        <f t="shared" si="2"/>
        <v>21.183500000000002</v>
      </c>
      <c r="G18" s="52">
        <f>'[1]JODHPUR VP'!BZ16</f>
        <v>114.698121</v>
      </c>
      <c r="H18" s="53">
        <f t="shared" si="3"/>
        <v>27.168858532969999</v>
      </c>
      <c r="I18" s="52">
        <f>'[1]JODHPUR VP'!CA16</f>
        <v>27.168858532969999</v>
      </c>
      <c r="J18" s="54">
        <f t="shared" si="0"/>
        <v>3.265273369212387</v>
      </c>
      <c r="K18" s="60"/>
      <c r="L18" s="52">
        <f>'[1]JODHPUR VP'!CB16</f>
        <v>37.452072000000001</v>
      </c>
      <c r="M18" s="59"/>
      <c r="N18" s="59"/>
      <c r="O18" s="54">
        <f t="shared" si="1"/>
        <v>64.620930532969993</v>
      </c>
      <c r="P18" s="57">
        <f t="shared" si="4"/>
        <v>5.6340007987550198</v>
      </c>
    </row>
    <row r="19" spans="1:16" ht="18" customHeight="1" x14ac:dyDescent="0.2">
      <c r="A19" s="46">
        <v>8</v>
      </c>
      <c r="B19" s="47" t="s">
        <v>35</v>
      </c>
      <c r="C19" s="48">
        <v>1600</v>
      </c>
      <c r="D19" s="49">
        <v>6.8999999999999999E-3</v>
      </c>
      <c r="E19" s="50">
        <v>0.32590000000000002</v>
      </c>
      <c r="F19" s="51">
        <f t="shared" si="2"/>
        <v>3.5979359999999998</v>
      </c>
      <c r="G19" s="52">
        <f>'[1]JODHPUR VP'!BZ17</f>
        <v>14.880812000000001</v>
      </c>
      <c r="H19" s="53">
        <f t="shared" si="3"/>
        <v>1.7364125123099998</v>
      </c>
      <c r="I19" s="52">
        <f>'[1]JODHPUR VP'!CA17</f>
        <v>1.7364125123099998</v>
      </c>
      <c r="J19" s="54">
        <f t="shared" si="0"/>
        <v>3.048802847586543</v>
      </c>
      <c r="K19" s="60"/>
      <c r="L19" s="52">
        <f>'[1]JODHPUR VP'!CB17</f>
        <v>4.5368662000000004</v>
      </c>
      <c r="M19" s="59"/>
      <c r="N19" s="59"/>
      <c r="O19" s="54">
        <f t="shared" si="1"/>
        <v>6.2732787123100007</v>
      </c>
      <c r="P19" s="57">
        <f t="shared" si="4"/>
        <v>4.2156830637400704</v>
      </c>
    </row>
    <row r="20" spans="1:16" ht="18" customHeight="1" x14ac:dyDescent="0.2">
      <c r="A20" s="46">
        <v>9</v>
      </c>
      <c r="B20" s="47" t="s">
        <v>36</v>
      </c>
      <c r="C20" s="48">
        <v>840</v>
      </c>
      <c r="D20" s="49">
        <v>3.04E-2</v>
      </c>
      <c r="E20" s="50">
        <v>0.32590000000000002</v>
      </c>
      <c r="F20" s="51">
        <f t="shared" si="2"/>
        <v>8.3221824000000009</v>
      </c>
      <c r="G20" s="52">
        <f>'[1]JODHPUR VP'!BZ18</f>
        <v>48.874037000000001</v>
      </c>
      <c r="H20" s="53">
        <f t="shared" si="3"/>
        <v>5.8947568736699996</v>
      </c>
      <c r="I20" s="52">
        <f>'[1]JODHPUR VP'!CA18</f>
        <v>5.8947568736699996</v>
      </c>
      <c r="J20" s="54">
        <f t="shared" si="0"/>
        <v>2.6078624321539063</v>
      </c>
      <c r="K20" s="60"/>
      <c r="L20" s="52">
        <f>'[1]JODHPUR VP'!CB18</f>
        <v>12.7456765</v>
      </c>
      <c r="M20" s="59"/>
      <c r="N20" s="59"/>
      <c r="O20" s="54">
        <f t="shared" si="1"/>
        <v>18.64043337367</v>
      </c>
      <c r="P20" s="57">
        <f t="shared" si="4"/>
        <v>3.8139745594721388</v>
      </c>
    </row>
    <row r="21" spans="1:16" ht="18" customHeight="1" x14ac:dyDescent="0.2">
      <c r="A21" s="46">
        <v>10</v>
      </c>
      <c r="B21" s="47" t="s">
        <v>37</v>
      </c>
      <c r="C21" s="48">
        <v>1500</v>
      </c>
      <c r="D21" s="49">
        <v>7.110000000000001E-2</v>
      </c>
      <c r="E21" s="50">
        <v>0.32590000000000002</v>
      </c>
      <c r="F21" s="51">
        <f t="shared" si="2"/>
        <v>34.757235000000009</v>
      </c>
      <c r="G21" s="52">
        <f>'[1]JODHPUR VP'!BZ19</f>
        <v>204.47096099999999</v>
      </c>
      <c r="H21" s="53">
        <f t="shared" si="3"/>
        <v>26.386313660129996</v>
      </c>
      <c r="I21" s="52">
        <f>'[1]JODHPUR VP'!CA19</f>
        <v>26.386313660129996</v>
      </c>
      <c r="J21" s="54">
        <f t="shared" si="0"/>
        <v>2.4536341911162634</v>
      </c>
      <c r="K21" s="60"/>
      <c r="L21" s="52">
        <f>'[1]JODHPUR VP'!CB19</f>
        <v>50.169694100000001</v>
      </c>
      <c r="M21" s="59"/>
      <c r="N21" s="59"/>
      <c r="O21" s="54">
        <f t="shared" si="1"/>
        <v>76.556007760130001</v>
      </c>
      <c r="P21" s="57">
        <f t="shared" si="4"/>
        <v>3.7441017240648664</v>
      </c>
    </row>
    <row r="22" spans="1:16" ht="18" customHeight="1" x14ac:dyDescent="0.2">
      <c r="A22" s="46">
        <v>11</v>
      </c>
      <c r="B22" s="47" t="s">
        <v>38</v>
      </c>
      <c r="C22" s="48">
        <v>800</v>
      </c>
      <c r="D22" s="49">
        <v>0.107</v>
      </c>
      <c r="E22" s="50">
        <v>0.32590000000000002</v>
      </c>
      <c r="F22" s="51">
        <f t="shared" si="2"/>
        <v>27.897040000000001</v>
      </c>
      <c r="G22" s="52">
        <f>'[1]JODHPUR VP'!BZ20</f>
        <v>106.034048</v>
      </c>
      <c r="H22" s="53">
        <f t="shared" si="3"/>
        <v>31.359440899999999</v>
      </c>
      <c r="I22" s="52">
        <f>'[1]JODHPUR VP'!CA20</f>
        <v>31.359440899999999</v>
      </c>
      <c r="J22" s="54">
        <f t="shared" si="0"/>
        <v>2.5037277743088708</v>
      </c>
      <c r="K22" s="60"/>
      <c r="L22" s="52">
        <f>'[1]JODHPUR VP'!CB20</f>
        <v>26.5480391</v>
      </c>
      <c r="M22" s="59"/>
      <c r="N22" s="59"/>
      <c r="O22" s="54">
        <f t="shared" si="1"/>
        <v>57.90748</v>
      </c>
      <c r="P22" s="57">
        <f t="shared" si="4"/>
        <v>5.4612156276444335</v>
      </c>
    </row>
    <row r="23" spans="1:16" ht="18" customHeight="1" x14ac:dyDescent="0.2">
      <c r="A23" s="46">
        <v>12</v>
      </c>
      <c r="B23" s="47" t="s">
        <v>39</v>
      </c>
      <c r="C23" s="48"/>
      <c r="D23" s="49"/>
      <c r="E23" s="50">
        <v>0.32590000000000002</v>
      </c>
      <c r="F23" s="51"/>
      <c r="G23" s="52">
        <f>'[1]JODHPUR VP'!BZ21</f>
        <v>6.3791830000000003</v>
      </c>
      <c r="H23" s="53">
        <f t="shared" si="3"/>
        <v>0.24257280000000001</v>
      </c>
      <c r="I23" s="52">
        <f>'[1]JODHPUR VP'!CA21</f>
        <v>0.24257280000000001</v>
      </c>
      <c r="J23" s="54"/>
      <c r="K23" s="60"/>
      <c r="L23" s="52">
        <f>'[1]JODHPUR VP'!CB21</f>
        <v>2.4743913000000002</v>
      </c>
      <c r="M23" s="59"/>
      <c r="N23" s="59"/>
      <c r="O23" s="54">
        <f t="shared" si="1"/>
        <v>2.7169641000000002</v>
      </c>
      <c r="P23" s="57">
        <f t="shared" si="4"/>
        <v>4.2591098264464282</v>
      </c>
    </row>
    <row r="24" spans="1:16" ht="18" customHeight="1" x14ac:dyDescent="0.2">
      <c r="A24" s="46">
        <v>13</v>
      </c>
      <c r="B24" s="47" t="s">
        <v>40</v>
      </c>
      <c r="C24" s="48">
        <v>980</v>
      </c>
      <c r="D24" s="49">
        <v>4.8000000000000001E-2</v>
      </c>
      <c r="E24" s="50">
        <v>0.32590000000000002</v>
      </c>
      <c r="F24" s="51">
        <f t="shared" si="2"/>
        <v>15.330336000000001</v>
      </c>
      <c r="G24" s="52">
        <f>'[1]JODHPUR VP'!BZ22</f>
        <v>0</v>
      </c>
      <c r="H24" s="53">
        <f t="shared" si="3"/>
        <v>0</v>
      </c>
      <c r="I24" s="52">
        <f>'[1]JODHPUR VP'!CA22</f>
        <v>0</v>
      </c>
      <c r="J24" s="54"/>
      <c r="K24" s="60"/>
      <c r="L24" s="52">
        <f>'[1]JODHPUR VP'!CB22</f>
        <v>0.7629937</v>
      </c>
      <c r="M24" s="59"/>
      <c r="N24" s="59"/>
      <c r="O24" s="54">
        <f t="shared" si="1"/>
        <v>0.7629937</v>
      </c>
      <c r="P24" s="57">
        <f t="shared" si="4"/>
        <v>0</v>
      </c>
    </row>
    <row r="25" spans="1:16" ht="18" customHeight="1" x14ac:dyDescent="0.2">
      <c r="A25" s="46">
        <v>14</v>
      </c>
      <c r="B25" s="47" t="s">
        <v>41</v>
      </c>
      <c r="C25" s="48">
        <v>1000</v>
      </c>
      <c r="D25" s="49">
        <v>9.5000000000000001E-2</v>
      </c>
      <c r="E25" s="50">
        <v>0.32590000000000002</v>
      </c>
      <c r="F25" s="51">
        <f t="shared" si="2"/>
        <v>30.960500000000003</v>
      </c>
      <c r="G25" s="52">
        <f>'[1]JODHPUR VP'!BZ23</f>
        <v>221.638124</v>
      </c>
      <c r="H25" s="53">
        <f t="shared" si="3"/>
        <v>17.677175469270001</v>
      </c>
      <c r="I25" s="52">
        <f>'[1]JODHPUR VP'!CA23</f>
        <v>17.677175469270001</v>
      </c>
      <c r="J25" s="54">
        <f>L25/G25*10</f>
        <v>1.4856565019472914</v>
      </c>
      <c r="K25" s="60"/>
      <c r="L25" s="52">
        <f>'[1]JODHPUR VP'!CB23</f>
        <v>32.927812000000003</v>
      </c>
      <c r="M25" s="59"/>
      <c r="N25" s="59"/>
      <c r="O25" s="54">
        <f t="shared" si="1"/>
        <v>50.60498746927</v>
      </c>
      <c r="P25" s="57">
        <f t="shared" si="4"/>
        <v>2.2832257626070684</v>
      </c>
    </row>
    <row r="26" spans="1:16" ht="18" customHeight="1" x14ac:dyDescent="0.2">
      <c r="A26" s="46">
        <v>15</v>
      </c>
      <c r="B26" s="47" t="s">
        <v>42</v>
      </c>
      <c r="C26" s="48">
        <v>1000</v>
      </c>
      <c r="D26" s="49">
        <v>0.1</v>
      </c>
      <c r="E26" s="50">
        <v>0.32590000000000002</v>
      </c>
      <c r="F26" s="51">
        <f t="shared" si="2"/>
        <v>32.590000000000003</v>
      </c>
      <c r="G26" s="52">
        <f>'[1]JODHPUR VP'!BZ24</f>
        <v>198.49999700000001</v>
      </c>
      <c r="H26" s="53">
        <f t="shared" si="3"/>
        <v>16.16943929124</v>
      </c>
      <c r="I26" s="52">
        <f>'[1]JODHPUR VP'!CA24</f>
        <v>16.16943929124</v>
      </c>
      <c r="J26" s="54">
        <f>L26/G26*10</f>
        <v>1.4539854980451208</v>
      </c>
      <c r="K26" s="60"/>
      <c r="L26" s="52">
        <f>'[1]JODHPUR VP'!CB24</f>
        <v>28.861611700000001</v>
      </c>
      <c r="M26" s="59"/>
      <c r="N26" s="59"/>
      <c r="O26" s="54">
        <f t="shared" si="1"/>
        <v>45.031050991240001</v>
      </c>
      <c r="P26" s="57">
        <f t="shared" si="4"/>
        <v>2.2685668348518915</v>
      </c>
    </row>
    <row r="27" spans="1:16" ht="18" customHeight="1" x14ac:dyDescent="0.2">
      <c r="A27" s="46">
        <v>16</v>
      </c>
      <c r="B27" s="47" t="s">
        <v>43</v>
      </c>
      <c r="C27" s="48">
        <v>1000</v>
      </c>
      <c r="D27" s="49">
        <v>0.1152</v>
      </c>
      <c r="E27" s="50">
        <v>0.32590000000000002</v>
      </c>
      <c r="F27" s="51">
        <f t="shared" si="2"/>
        <v>37.543680000000002</v>
      </c>
      <c r="G27" s="52">
        <f>'[1]JODHPUR VP'!BZ25</f>
        <v>276.51350300000001</v>
      </c>
      <c r="H27" s="53">
        <f t="shared" si="3"/>
        <v>37.717547063879998</v>
      </c>
      <c r="I27" s="52">
        <f>'[1]JODHPUR VP'!CA25</f>
        <v>37.717547063879998</v>
      </c>
      <c r="J27" s="54">
        <f>L27/G27*10</f>
        <v>1.6208705692032697</v>
      </c>
      <c r="K27" s="60"/>
      <c r="L27" s="52">
        <f>'[1]JODHPUR VP'!CB25</f>
        <v>44.819259899999999</v>
      </c>
      <c r="M27" s="59"/>
      <c r="N27" s="59"/>
      <c r="O27" s="54">
        <f t="shared" si="1"/>
        <v>82.536806963879997</v>
      </c>
      <c r="P27" s="57">
        <f t="shared" si="4"/>
        <v>2.9849105402957483</v>
      </c>
    </row>
    <row r="28" spans="1:16" ht="18" customHeight="1" x14ac:dyDescent="0.2">
      <c r="A28" s="46">
        <v>17</v>
      </c>
      <c r="B28" s="47" t="s">
        <v>44</v>
      </c>
      <c r="C28" s="48">
        <v>2000</v>
      </c>
      <c r="D28" s="49">
        <v>0.15</v>
      </c>
      <c r="E28" s="50">
        <v>0.32590000000000002</v>
      </c>
      <c r="F28" s="51">
        <f t="shared" si="2"/>
        <v>97.77000000000001</v>
      </c>
      <c r="G28" s="52">
        <f>'[1]JODHPUR VP'!BZ26</f>
        <v>631.30573500000003</v>
      </c>
      <c r="H28" s="53">
        <f t="shared" si="3"/>
        <v>42.459128776369994</v>
      </c>
      <c r="I28" s="52">
        <f>'[1]JODHPUR VP'!CA26</f>
        <v>42.459128776369994</v>
      </c>
      <c r="J28" s="54">
        <f>L28/G28*10</f>
        <v>1.5163796920045403</v>
      </c>
      <c r="K28" s="60"/>
      <c r="L28" s="52">
        <f>'[1]JODHPUR VP'!CB26</f>
        <v>95.729919600000002</v>
      </c>
      <c r="M28" s="59"/>
      <c r="N28" s="59"/>
      <c r="O28" s="54">
        <f t="shared" si="1"/>
        <v>138.18904837637001</v>
      </c>
      <c r="P28" s="57">
        <f t="shared" si="4"/>
        <v>2.1889401713794032</v>
      </c>
    </row>
    <row r="29" spans="1:16" ht="18" customHeight="1" x14ac:dyDescent="0.2">
      <c r="A29" s="46">
        <v>18</v>
      </c>
      <c r="B29" s="61" t="s">
        <v>45</v>
      </c>
      <c r="C29" s="48">
        <v>8</v>
      </c>
      <c r="D29" s="49"/>
      <c r="E29" s="50">
        <v>0.32590000000000002</v>
      </c>
      <c r="F29" s="51">
        <f t="shared" si="2"/>
        <v>0</v>
      </c>
      <c r="G29" s="52">
        <f>'[1]JODHPUR VP'!BZ27</f>
        <v>1.6734849999999999</v>
      </c>
      <c r="H29" s="53">
        <f t="shared" si="3"/>
        <v>0</v>
      </c>
      <c r="I29" s="52">
        <f>'[1]JODHPUR VP'!CA27</f>
        <v>0</v>
      </c>
      <c r="J29" s="54"/>
      <c r="K29" s="60"/>
      <c r="L29" s="52">
        <f>'[1]JODHPUR VP'!CB27</f>
        <v>0.84382369999999995</v>
      </c>
      <c r="M29" s="59"/>
      <c r="N29" s="59"/>
      <c r="O29" s="54">
        <f t="shared" si="1"/>
        <v>0.84382369999999995</v>
      </c>
      <c r="P29" s="57">
        <f t="shared" si="4"/>
        <v>5.0423140930453512</v>
      </c>
    </row>
    <row r="30" spans="1:16" ht="18" customHeight="1" x14ac:dyDescent="0.2">
      <c r="A30" s="46">
        <v>19</v>
      </c>
      <c r="B30" s="47" t="s">
        <v>46</v>
      </c>
      <c r="C30" s="48"/>
      <c r="D30" s="49"/>
      <c r="E30" s="50">
        <v>0.32590000000000002</v>
      </c>
      <c r="F30" s="51"/>
      <c r="G30" s="52">
        <f>'[1]JODHPUR VP'!BZ28</f>
        <v>128.95912799999999</v>
      </c>
      <c r="H30" s="53">
        <f t="shared" si="3"/>
        <v>25.025931881669997</v>
      </c>
      <c r="I30" s="52">
        <f>'[1]JODHPUR VP'!CA28</f>
        <v>25.025931881669997</v>
      </c>
      <c r="J30" s="54"/>
      <c r="K30" s="60"/>
      <c r="L30" s="52">
        <f>'[1]JODHPUR VP'!CB28</f>
        <v>36.9027672</v>
      </c>
      <c r="M30" s="59"/>
      <c r="N30" s="59"/>
      <c r="O30" s="54">
        <f t="shared" si="1"/>
        <v>61.928699081669997</v>
      </c>
      <c r="P30" s="57">
        <f t="shared" si="4"/>
        <v>4.80219586175164</v>
      </c>
    </row>
    <row r="31" spans="1:16" s="71" customFormat="1" ht="18" customHeight="1" x14ac:dyDescent="0.2">
      <c r="A31" s="62"/>
      <c r="B31" s="63" t="s">
        <v>47</v>
      </c>
      <c r="C31" s="64">
        <f>SUM(C12:C30)</f>
        <v>14190.45</v>
      </c>
      <c r="D31" s="65"/>
      <c r="E31" s="66"/>
      <c r="F31" s="67">
        <f>SUM(F12:F30)</f>
        <v>408.40586113389998</v>
      </c>
      <c r="G31" s="68">
        <f>SUM(G12:G30)</f>
        <v>2066.2080590000005</v>
      </c>
      <c r="H31" s="53">
        <f t="shared" si="3"/>
        <v>281.64870129617998</v>
      </c>
      <c r="I31" s="68">
        <f>SUM(I12:I30)</f>
        <v>281.64870129617998</v>
      </c>
      <c r="J31" s="69">
        <f>L31/G31*10</f>
        <v>2.0401460427175691</v>
      </c>
      <c r="K31" s="60"/>
      <c r="L31" s="68">
        <f>SUM(L12:L30)</f>
        <v>421.53661950000003</v>
      </c>
      <c r="M31" s="59"/>
      <c r="N31" s="59"/>
      <c r="O31" s="69">
        <f>I31+L31</f>
        <v>703.18532079618001</v>
      </c>
      <c r="P31" s="70">
        <f t="shared" si="4"/>
        <v>3.4032648248236259</v>
      </c>
    </row>
    <row r="32" spans="1:16" ht="18" customHeight="1" x14ac:dyDescent="0.2">
      <c r="A32" s="46"/>
      <c r="B32" s="72" t="s">
        <v>48</v>
      </c>
      <c r="C32" s="48"/>
      <c r="D32" s="49"/>
      <c r="E32" s="51"/>
      <c r="F32" s="51"/>
      <c r="G32" s="54">
        <f>'[1]JODHPUR VP'!$BZ$30</f>
        <v>0</v>
      </c>
      <c r="H32" s="53">
        <f t="shared" si="3"/>
        <v>8.5307619999999993</v>
      </c>
      <c r="I32" s="54">
        <f>'[1]JODHPUR VP'!CA30</f>
        <v>8.5307619999999993</v>
      </c>
      <c r="J32" s="54"/>
      <c r="K32" s="60"/>
      <c r="L32" s="54">
        <f>'[1]JODHPUR VP'!CB30</f>
        <v>7.3495612000000001</v>
      </c>
      <c r="M32" s="59"/>
      <c r="N32" s="59"/>
      <c r="O32" s="54">
        <f t="shared" si="1"/>
        <v>15.880323199999999</v>
      </c>
      <c r="P32" s="57">
        <f t="shared" si="4"/>
        <v>0</v>
      </c>
    </row>
    <row r="33" spans="1:19" s="71" customFormat="1" ht="18" customHeight="1" x14ac:dyDescent="0.2">
      <c r="A33" s="62"/>
      <c r="B33" s="63" t="s">
        <v>49</v>
      </c>
      <c r="C33" s="64">
        <f>C31+C32</f>
        <v>14190.45</v>
      </c>
      <c r="D33" s="65"/>
      <c r="E33" s="66"/>
      <c r="F33" s="69">
        <f>F31+F32</f>
        <v>408.40586113389998</v>
      </c>
      <c r="G33" s="69">
        <f>G31+G32</f>
        <v>2066.2080590000005</v>
      </c>
      <c r="H33" s="53">
        <f t="shared" si="3"/>
        <v>290.17946329617996</v>
      </c>
      <c r="I33" s="69">
        <f>I31+I32</f>
        <v>290.17946329617996</v>
      </c>
      <c r="J33" s="69">
        <f>L33/G33*10</f>
        <v>2.0757163289139986</v>
      </c>
      <c r="K33" s="60"/>
      <c r="L33" s="68">
        <f>L31+L32</f>
        <v>428.88618070000001</v>
      </c>
      <c r="M33" s="59"/>
      <c r="N33" s="59"/>
      <c r="O33" s="69">
        <f t="shared" si="1"/>
        <v>719.06564399617992</v>
      </c>
      <c r="P33" s="70">
        <f>IFERROR(O33/G33*10,0)</f>
        <v>3.4801221535462985</v>
      </c>
    </row>
    <row r="34" spans="1:19" s="71" customFormat="1" ht="18" customHeight="1" x14ac:dyDescent="0.2">
      <c r="A34" s="62"/>
      <c r="B34" s="63"/>
      <c r="C34" s="64"/>
      <c r="D34" s="65"/>
      <c r="E34" s="66"/>
      <c r="F34" s="69"/>
      <c r="G34" s="69"/>
      <c r="H34" s="53">
        <f t="shared" si="3"/>
        <v>0</v>
      </c>
      <c r="I34" s="69"/>
      <c r="J34" s="54"/>
      <c r="K34" s="60"/>
      <c r="L34" s="69"/>
      <c r="M34" s="59"/>
      <c r="N34" s="59"/>
      <c r="O34" s="54"/>
      <c r="P34" s="57"/>
    </row>
    <row r="35" spans="1:19" s="71" customFormat="1" ht="18" customHeight="1" x14ac:dyDescent="0.2">
      <c r="A35" s="73" t="s">
        <v>50</v>
      </c>
      <c r="B35" s="63" t="s">
        <v>51</v>
      </c>
      <c r="C35" s="64"/>
      <c r="D35" s="65"/>
      <c r="E35" s="66"/>
      <c r="F35" s="69"/>
      <c r="G35" s="52">
        <f>'[1]JODHPUR VP'!BZ33</f>
        <v>139.12381500000001</v>
      </c>
      <c r="H35" s="53">
        <f t="shared" si="3"/>
        <v>0</v>
      </c>
      <c r="I35" s="52">
        <f>'[1]JODHPUR VP'!CA33</f>
        <v>0</v>
      </c>
      <c r="J35" s="54"/>
      <c r="K35" s="60"/>
      <c r="L35" s="52">
        <f>'[1]JODHPUR VP'!CB33+'[1]JODHPUR VP'!$CC$356+'[1]JODHPUR VP'!$CC$340</f>
        <v>69.374549200000004</v>
      </c>
      <c r="M35" s="59"/>
      <c r="N35" s="59"/>
      <c r="O35" s="54">
        <f t="shared" si="1"/>
        <v>69.374549200000004</v>
      </c>
      <c r="P35" s="57">
        <f t="shared" ref="P35:P45" si="5">IFERROR(O35/G35*10,0)</f>
        <v>4.9865329814309654</v>
      </c>
    </row>
    <row r="36" spans="1:19" s="71" customFormat="1" ht="18" customHeight="1" x14ac:dyDescent="0.2">
      <c r="A36" s="62"/>
      <c r="B36" s="72" t="s">
        <v>48</v>
      </c>
      <c r="C36" s="64"/>
      <c r="D36" s="65"/>
      <c r="E36" s="66"/>
      <c r="F36" s="69"/>
      <c r="G36" s="52">
        <f>'[1]JODHPUR VP'!BZ34</f>
        <v>0</v>
      </c>
      <c r="H36" s="53">
        <f t="shared" si="3"/>
        <v>0</v>
      </c>
      <c r="I36" s="52">
        <f>'[1]JODHPUR VP'!CA34</f>
        <v>0</v>
      </c>
      <c r="J36" s="54"/>
      <c r="K36" s="60"/>
      <c r="L36" s="52">
        <f>'[1]JODHPUR VP'!CB34</f>
        <v>0</v>
      </c>
      <c r="M36" s="59"/>
      <c r="N36" s="59"/>
      <c r="O36" s="54">
        <f t="shared" si="1"/>
        <v>0</v>
      </c>
      <c r="P36" s="57">
        <f t="shared" si="5"/>
        <v>0</v>
      </c>
    </row>
    <row r="37" spans="1:19" s="71" customFormat="1" ht="18" customHeight="1" x14ac:dyDescent="0.2">
      <c r="A37" s="62"/>
      <c r="B37" s="63" t="s">
        <v>52</v>
      </c>
      <c r="C37" s="64"/>
      <c r="D37" s="65"/>
      <c r="E37" s="66"/>
      <c r="F37" s="69"/>
      <c r="G37" s="69">
        <f>SUM(G35:G36)</f>
        <v>139.12381500000001</v>
      </c>
      <c r="H37" s="53">
        <f t="shared" si="3"/>
        <v>0</v>
      </c>
      <c r="I37" s="69">
        <f>SUM(I35:I36)</f>
        <v>0</v>
      </c>
      <c r="J37" s="54"/>
      <c r="K37" s="60"/>
      <c r="L37" s="69">
        <f>SUM(L35:L36)</f>
        <v>69.374549200000004</v>
      </c>
      <c r="M37" s="59"/>
      <c r="N37" s="59"/>
      <c r="O37" s="69">
        <f t="shared" si="1"/>
        <v>69.374549200000004</v>
      </c>
      <c r="P37" s="70">
        <f t="shared" si="5"/>
        <v>4.9865329814309654</v>
      </c>
    </row>
    <row r="38" spans="1:19" s="71" customFormat="1" ht="18" customHeight="1" x14ac:dyDescent="0.2">
      <c r="A38" s="62"/>
      <c r="B38" s="63"/>
      <c r="C38" s="64"/>
      <c r="D38" s="65"/>
      <c r="E38" s="66"/>
      <c r="F38" s="69"/>
      <c r="G38" s="69"/>
      <c r="H38" s="53">
        <f t="shared" si="3"/>
        <v>0</v>
      </c>
      <c r="I38" s="69"/>
      <c r="J38" s="54"/>
      <c r="K38" s="60"/>
      <c r="L38" s="69"/>
      <c r="M38" s="59"/>
      <c r="N38" s="59"/>
      <c r="O38" s="54"/>
      <c r="P38" s="57"/>
    </row>
    <row r="39" spans="1:19" s="71" customFormat="1" ht="18" customHeight="1" x14ac:dyDescent="0.2">
      <c r="A39" s="73" t="s">
        <v>53</v>
      </c>
      <c r="B39" s="63" t="s">
        <v>54</v>
      </c>
      <c r="C39" s="64"/>
      <c r="D39" s="65"/>
      <c r="E39" s="66"/>
      <c r="F39" s="69"/>
      <c r="G39" s="52">
        <f>'[1]JODHPUR VP'!BZ37</f>
        <v>1097.9556210000001</v>
      </c>
      <c r="H39" s="53">
        <f t="shared" si="3"/>
        <v>82.345097999999993</v>
      </c>
      <c r="I39" s="52">
        <f>'[1]JODHPUR VP'!CA37</f>
        <v>82.345097999999993</v>
      </c>
      <c r="J39" s="54">
        <f>L39/G39*10</f>
        <v>3.0552352415981661</v>
      </c>
      <c r="K39" s="60"/>
      <c r="L39" s="52">
        <f>'[1]JODHPUR VP'!CB37</f>
        <v>335.45127069899996</v>
      </c>
      <c r="M39" s="59"/>
      <c r="N39" s="59"/>
      <c r="O39" s="54">
        <f t="shared" si="1"/>
        <v>417.79636869899997</v>
      </c>
      <c r="P39" s="57">
        <f t="shared" si="5"/>
        <v>3.8052209097347474</v>
      </c>
    </row>
    <row r="40" spans="1:19" s="71" customFormat="1" ht="18" customHeight="1" x14ac:dyDescent="0.2">
      <c r="A40" s="62"/>
      <c r="B40" s="72" t="s">
        <v>48</v>
      </c>
      <c r="C40" s="64"/>
      <c r="D40" s="65"/>
      <c r="E40" s="66"/>
      <c r="F40" s="69"/>
      <c r="G40" s="52">
        <f>'[1]JODHPUR VP'!BZ38</f>
        <v>0</v>
      </c>
      <c r="H40" s="53">
        <f t="shared" si="3"/>
        <v>0</v>
      </c>
      <c r="I40" s="52">
        <f>'[1]JODHPUR VP'!CA38</f>
        <v>0</v>
      </c>
      <c r="J40" s="54"/>
      <c r="K40" s="60"/>
      <c r="L40" s="52">
        <f>'[1]JODHPUR VP'!CB38</f>
        <v>0.72711720000000002</v>
      </c>
      <c r="M40" s="59"/>
      <c r="N40" s="59"/>
      <c r="O40" s="54">
        <f t="shared" si="1"/>
        <v>0.72711720000000002</v>
      </c>
      <c r="P40" s="57"/>
    </row>
    <row r="41" spans="1:19" s="71" customFormat="1" ht="18" customHeight="1" x14ac:dyDescent="0.2">
      <c r="A41" s="62"/>
      <c r="B41" s="63" t="s">
        <v>52</v>
      </c>
      <c r="C41" s="64"/>
      <c r="D41" s="65"/>
      <c r="E41" s="66"/>
      <c r="F41" s="69"/>
      <c r="G41" s="69">
        <f>SUM(G39:G40)</f>
        <v>1097.9556210000001</v>
      </c>
      <c r="H41" s="53">
        <f t="shared" si="3"/>
        <v>82.345097999999993</v>
      </c>
      <c r="I41" s="69">
        <f>SUM(I39:I40)</f>
        <v>82.345097999999993</v>
      </c>
      <c r="J41" s="69">
        <f>L41/G41*10</f>
        <v>3.0618577059864602</v>
      </c>
      <c r="K41" s="60"/>
      <c r="L41" s="68">
        <f>SUM(L39:L40)</f>
        <v>336.17838789899997</v>
      </c>
      <c r="M41" s="59"/>
      <c r="N41" s="59"/>
      <c r="O41" s="69">
        <f t="shared" si="1"/>
        <v>418.52348589899998</v>
      </c>
      <c r="P41" s="70">
        <f t="shared" si="5"/>
        <v>3.8118433741230415</v>
      </c>
    </row>
    <row r="42" spans="1:19" s="71" customFormat="1" ht="18" customHeight="1" x14ac:dyDescent="0.2">
      <c r="A42" s="62"/>
      <c r="B42" s="63"/>
      <c r="C42" s="64"/>
      <c r="D42" s="65"/>
      <c r="E42" s="66"/>
      <c r="F42" s="69"/>
      <c r="G42" s="69"/>
      <c r="H42" s="69"/>
      <c r="I42" s="69"/>
      <c r="J42" s="69"/>
      <c r="K42" s="60"/>
      <c r="L42" s="69"/>
      <c r="M42" s="59"/>
      <c r="N42" s="59"/>
      <c r="O42" s="69"/>
      <c r="P42" s="70"/>
    </row>
    <row r="43" spans="1:19" s="71" customFormat="1" ht="18" customHeight="1" x14ac:dyDescent="0.2">
      <c r="A43" s="74" t="s">
        <v>55</v>
      </c>
      <c r="B43" s="63" t="s">
        <v>56</v>
      </c>
      <c r="C43" s="64">
        <v>1320</v>
      </c>
      <c r="D43" s="65">
        <v>0.05</v>
      </c>
      <c r="E43" s="75">
        <f>E30</f>
        <v>0.32590000000000002</v>
      </c>
      <c r="F43" s="51">
        <f t="shared" ref="F43" si="6">C43*D43*E43</f>
        <v>21.509400000000003</v>
      </c>
      <c r="G43" s="69">
        <f>'[1]JODHPUR VP'!BZ41</f>
        <v>120.50596393469084</v>
      </c>
      <c r="H43" s="69">
        <f>I43</f>
        <v>27.661243800000001</v>
      </c>
      <c r="I43" s="69">
        <f>'[1]JODHPUR VP'!CA41</f>
        <v>27.661243800000001</v>
      </c>
      <c r="J43" s="69"/>
      <c r="K43" s="60"/>
      <c r="L43" s="69">
        <f>'[1]JODHPUR VP'!CB41</f>
        <v>29.416123500000001</v>
      </c>
      <c r="M43" s="59"/>
      <c r="N43" s="59"/>
      <c r="O43" s="69">
        <f t="shared" si="1"/>
        <v>57.077367300000006</v>
      </c>
      <c r="P43" s="70">
        <f t="shared" si="5"/>
        <v>4.7364765557108477</v>
      </c>
    </row>
    <row r="44" spans="1:19" s="71" customFormat="1" ht="18" customHeight="1" x14ac:dyDescent="0.2">
      <c r="A44" s="62"/>
      <c r="B44" s="76" t="s">
        <v>48</v>
      </c>
      <c r="C44" s="64"/>
      <c r="D44" s="65"/>
      <c r="E44" s="66"/>
      <c r="F44" s="69"/>
      <c r="G44" s="69">
        <f>'[1]JODHPUR VP'!BZ42</f>
        <v>0</v>
      </c>
      <c r="H44" s="69">
        <f>I44</f>
        <v>0</v>
      </c>
      <c r="I44" s="69">
        <f>'[1]JODHPUR VP'!CA42</f>
        <v>0</v>
      </c>
      <c r="J44" s="69"/>
      <c r="K44" s="60"/>
      <c r="L44" s="69">
        <f>'[1]JODHPUR VP'!CB42</f>
        <v>0</v>
      </c>
      <c r="M44" s="59"/>
      <c r="N44" s="59"/>
      <c r="O44" s="69">
        <f t="shared" si="1"/>
        <v>0</v>
      </c>
      <c r="P44" s="70">
        <f t="shared" si="5"/>
        <v>0</v>
      </c>
    </row>
    <row r="45" spans="1:19" s="71" customFormat="1" ht="18" customHeight="1" x14ac:dyDescent="0.2">
      <c r="A45" s="62"/>
      <c r="B45" s="8" t="s">
        <v>57</v>
      </c>
      <c r="C45" s="64"/>
      <c r="D45" s="65"/>
      <c r="E45" s="66"/>
      <c r="F45" s="69"/>
      <c r="G45" s="69">
        <f>SUM(G43:G44)</f>
        <v>120.50596393469084</v>
      </c>
      <c r="H45" s="69">
        <f>I45</f>
        <v>27.661243800000001</v>
      </c>
      <c r="I45" s="69">
        <f>SUM(I43:I44)</f>
        <v>27.661243800000001</v>
      </c>
      <c r="J45" s="69"/>
      <c r="K45" s="60"/>
      <c r="L45" s="68">
        <f>SUM(L43:L44)</f>
        <v>29.416123500000001</v>
      </c>
      <c r="M45" s="59"/>
      <c r="N45" s="59"/>
      <c r="O45" s="69">
        <f t="shared" si="1"/>
        <v>57.077367300000006</v>
      </c>
      <c r="P45" s="70">
        <f t="shared" si="5"/>
        <v>4.7364765557108477</v>
      </c>
      <c r="Q45" s="77">
        <f>O45+O41+O37+O33</f>
        <v>1264.0410463951798</v>
      </c>
      <c r="R45" s="77">
        <f>G45+G41+G37+G33</f>
        <v>3423.7934589346914</v>
      </c>
      <c r="S45" s="71">
        <f>Q45*10/R45</f>
        <v>3.6919313666440741</v>
      </c>
    </row>
    <row r="46" spans="1:19" s="71" customFormat="1" ht="18" customHeight="1" x14ac:dyDescent="0.2">
      <c r="A46" s="62"/>
      <c r="B46" s="63"/>
      <c r="C46" s="64"/>
      <c r="D46" s="65"/>
      <c r="E46" s="66"/>
      <c r="F46" s="69"/>
      <c r="G46" s="69"/>
      <c r="H46" s="78"/>
      <c r="I46" s="69"/>
      <c r="J46" s="54"/>
      <c r="K46" s="60"/>
      <c r="L46" s="69"/>
      <c r="M46" s="59"/>
      <c r="N46" s="59"/>
      <c r="O46" s="54"/>
      <c r="P46" s="57"/>
    </row>
    <row r="47" spans="1:19" ht="18" customHeight="1" x14ac:dyDescent="0.2">
      <c r="A47" s="73" t="s">
        <v>58</v>
      </c>
      <c r="B47" s="63" t="s">
        <v>59</v>
      </c>
      <c r="C47" s="48"/>
      <c r="D47" s="49"/>
      <c r="E47" s="51"/>
      <c r="F47" s="51"/>
      <c r="G47" s="54"/>
      <c r="H47" s="78"/>
      <c r="I47" s="54"/>
      <c r="J47" s="54"/>
      <c r="K47" s="60"/>
      <c r="L47" s="54"/>
      <c r="M47" s="59"/>
      <c r="N47" s="59"/>
      <c r="O47" s="54"/>
      <c r="P47" s="57"/>
    </row>
    <row r="48" spans="1:19" ht="18" customHeight="1" x14ac:dyDescent="0.2">
      <c r="A48" s="46">
        <v>1</v>
      </c>
      <c r="B48" s="47" t="s">
        <v>60</v>
      </c>
      <c r="C48" s="48">
        <v>690</v>
      </c>
      <c r="D48" s="49">
        <v>2.9500000000000002E-2</v>
      </c>
      <c r="E48" s="50">
        <v>0.32590000000000002</v>
      </c>
      <c r="F48" s="51">
        <f t="shared" ref="F48:F58" si="7">C48*D48*E48</f>
        <v>6.6336945000000007</v>
      </c>
      <c r="G48" s="52">
        <f>'[1]JODHPUR VP'!BZ46</f>
        <v>31.448160000000001</v>
      </c>
      <c r="H48" s="53">
        <f>I48</f>
        <v>2.5321530000000001</v>
      </c>
      <c r="I48" s="52">
        <f>'[1]JODHPUR VP'!CA46</f>
        <v>2.5321530000000001</v>
      </c>
      <c r="J48" s="54">
        <f>L48/G48*10</f>
        <v>1.7668261672543004</v>
      </c>
      <c r="K48" s="60"/>
      <c r="L48" s="52">
        <f>'[1]JODHPUR VP'!CB46</f>
        <v>5.5563431999999997</v>
      </c>
      <c r="M48" s="59"/>
      <c r="N48" s="59"/>
      <c r="O48" s="54">
        <f>I48+L48</f>
        <v>8.0884961999999998</v>
      </c>
      <c r="P48" s="57">
        <f>IFERROR(O48/G48*10,0)</f>
        <v>2.5720093639818669</v>
      </c>
    </row>
    <row r="49" spans="1:16" ht="18" customHeight="1" x14ac:dyDescent="0.2">
      <c r="A49" s="46">
        <v>2</v>
      </c>
      <c r="B49" s="47" t="s">
        <v>61</v>
      </c>
      <c r="C49" s="48">
        <v>94.2</v>
      </c>
      <c r="D49" s="49">
        <v>0.1153</v>
      </c>
      <c r="E49" s="50">
        <v>0.32590000000000002</v>
      </c>
      <c r="F49" s="51">
        <f t="shared" si="7"/>
        <v>3.5396846340000003</v>
      </c>
      <c r="G49" s="52">
        <f>'[1]JODHPUR VP'!BZ47</f>
        <v>15.759055</v>
      </c>
      <c r="H49" s="53">
        <f t="shared" ref="H49:H62" si="8">I49</f>
        <v>3.2433022</v>
      </c>
      <c r="I49" s="52">
        <f>'[1]JODHPUR VP'!CA47</f>
        <v>3.2433022</v>
      </c>
      <c r="J49" s="54">
        <f t="shared" ref="J49:J62" si="9">L49/G49*10</f>
        <v>1.6836213846578998</v>
      </c>
      <c r="K49" s="60"/>
      <c r="L49" s="52">
        <f>'[1]JODHPUR VP'!CB47</f>
        <v>2.6532282</v>
      </c>
      <c r="M49" s="59"/>
      <c r="N49" s="59"/>
      <c r="O49" s="54">
        <f t="shared" ref="O49:O62" si="10">I49+L49</f>
        <v>5.8965303999999996</v>
      </c>
      <c r="P49" s="57">
        <f t="shared" ref="P49:P62" si="11">IFERROR(O49/G49*10,0)</f>
        <v>3.7416776577021906</v>
      </c>
    </row>
    <row r="50" spans="1:16" ht="18" customHeight="1" x14ac:dyDescent="0.2">
      <c r="A50" s="46">
        <v>3</v>
      </c>
      <c r="B50" s="47" t="s">
        <v>62</v>
      </c>
      <c r="C50" s="48">
        <v>540</v>
      </c>
      <c r="D50" s="49">
        <v>0.19600000000000001</v>
      </c>
      <c r="E50" s="50">
        <v>0.32590000000000002</v>
      </c>
      <c r="F50" s="51">
        <f t="shared" si="7"/>
        <v>34.493256000000002</v>
      </c>
      <c r="G50" s="52">
        <f>'[1]JODHPUR VP'!BZ48</f>
        <v>119.37830099999999</v>
      </c>
      <c r="H50" s="53">
        <f t="shared" si="8"/>
        <v>11.9613476</v>
      </c>
      <c r="I50" s="52">
        <f>'[1]JODHPUR VP'!CA48</f>
        <v>11.9613476</v>
      </c>
      <c r="J50" s="54">
        <f t="shared" si="9"/>
        <v>1.2267544417473324</v>
      </c>
      <c r="K50" s="60"/>
      <c r="L50" s="52">
        <f>'[1]JODHPUR VP'!CB48</f>
        <v>14.644786099999999</v>
      </c>
      <c r="M50" s="59"/>
      <c r="N50" s="59"/>
      <c r="O50" s="54">
        <f t="shared" si="10"/>
        <v>26.606133700000001</v>
      </c>
      <c r="P50" s="57">
        <f t="shared" si="11"/>
        <v>2.2287244396282708</v>
      </c>
    </row>
    <row r="51" spans="1:16" ht="18" customHeight="1" x14ac:dyDescent="0.2">
      <c r="A51" s="46">
        <v>4</v>
      </c>
      <c r="B51" s="47" t="s">
        <v>63</v>
      </c>
      <c r="C51" s="48">
        <v>480</v>
      </c>
      <c r="D51" s="49">
        <v>8.9599999999999999E-2</v>
      </c>
      <c r="E51" s="50">
        <v>0.32590000000000002</v>
      </c>
      <c r="F51" s="51">
        <f t="shared" si="7"/>
        <v>14.016307200000002</v>
      </c>
      <c r="G51" s="52">
        <f>'[1]JODHPUR VP'!BZ49</f>
        <v>83.439544999999995</v>
      </c>
      <c r="H51" s="53">
        <f t="shared" si="8"/>
        <v>7.8926812999999996</v>
      </c>
      <c r="I51" s="52">
        <f>'[1]JODHPUR VP'!CA49</f>
        <v>7.8926812999999996</v>
      </c>
      <c r="J51" s="54">
        <f>L51/G51*10</f>
        <v>1.3941485898562846</v>
      </c>
      <c r="K51" s="60"/>
      <c r="L51" s="52">
        <f>'[1]JODHPUR VP'!CB49</f>
        <v>11.632712400000001</v>
      </c>
      <c r="M51" s="59"/>
      <c r="N51" s="59"/>
      <c r="O51" s="54">
        <f>I51+L51</f>
        <v>19.525393700000002</v>
      </c>
      <c r="P51" s="57">
        <f>IFERROR(O51/G51*10,0)</f>
        <v>2.3400647378889712</v>
      </c>
    </row>
    <row r="52" spans="1:16" ht="18" customHeight="1" x14ac:dyDescent="0.2">
      <c r="A52" s="46">
        <v>5</v>
      </c>
      <c r="B52" s="47" t="s">
        <v>64</v>
      </c>
      <c r="C52" s="48">
        <v>300</v>
      </c>
      <c r="D52" s="49">
        <v>9.6699999999999994E-2</v>
      </c>
      <c r="E52" s="50">
        <v>0.32590000000000002</v>
      </c>
      <c r="F52" s="51">
        <f t="shared" si="7"/>
        <v>9.4543590000000002</v>
      </c>
      <c r="G52" s="52">
        <f>'[1]JODHPUR VP'!BZ50</f>
        <v>41.976087</v>
      </c>
      <c r="H52" s="53">
        <f t="shared" si="8"/>
        <v>5.0158921999999997</v>
      </c>
      <c r="I52" s="52">
        <f>'[1]JODHPUR VP'!CA50</f>
        <v>5.0158921999999997</v>
      </c>
      <c r="J52" s="54">
        <f t="shared" si="9"/>
        <v>1.0905615380490326</v>
      </c>
      <c r="K52" s="60"/>
      <c r="L52" s="52">
        <f>'[1]JODHPUR VP'!CB50</f>
        <v>4.5777505999999999</v>
      </c>
      <c r="M52" s="59"/>
      <c r="N52" s="59"/>
      <c r="O52" s="54">
        <f t="shared" si="10"/>
        <v>9.5936427999999996</v>
      </c>
      <c r="P52" s="57">
        <f t="shared" si="11"/>
        <v>2.2855019335175286</v>
      </c>
    </row>
    <row r="53" spans="1:16" ht="18" customHeight="1" x14ac:dyDescent="0.2">
      <c r="A53" s="46">
        <v>6</v>
      </c>
      <c r="B53" s="47" t="s">
        <v>65</v>
      </c>
      <c r="C53" s="48">
        <v>280</v>
      </c>
      <c r="D53" s="49">
        <v>9.64E-2</v>
      </c>
      <c r="E53" s="50">
        <v>0.32590000000000002</v>
      </c>
      <c r="F53" s="51">
        <f t="shared" si="7"/>
        <v>8.7966928000000006</v>
      </c>
      <c r="G53" s="52">
        <f>'[1]JODHPUR VP'!BZ51</f>
        <v>37.381328000000003</v>
      </c>
      <c r="H53" s="53">
        <f t="shared" si="8"/>
        <v>5.4683380000000001</v>
      </c>
      <c r="I53" s="52">
        <f>'[1]JODHPUR VP'!CA51</f>
        <v>5.4683380000000001</v>
      </c>
      <c r="J53" s="54">
        <f>L53/G53*10</f>
        <v>1.6648690758123945</v>
      </c>
      <c r="K53" s="60"/>
      <c r="L53" s="52">
        <f>'[1]JODHPUR VP'!CB51</f>
        <v>6.2235016999999999</v>
      </c>
      <c r="M53" s="59"/>
      <c r="N53" s="59"/>
      <c r="O53" s="54">
        <f>I53+L53</f>
        <v>11.691839699999999</v>
      </c>
      <c r="P53" s="57">
        <f>IFERROR(O53/G53*10,0)</f>
        <v>3.1277218669170868</v>
      </c>
    </row>
    <row r="54" spans="1:16" ht="18" customHeight="1" x14ac:dyDescent="0.2">
      <c r="A54" s="46">
        <v>7</v>
      </c>
      <c r="B54" s="47" t="s">
        <v>66</v>
      </c>
      <c r="C54" s="48">
        <v>390</v>
      </c>
      <c r="D54" s="49">
        <v>0.10879999999999999</v>
      </c>
      <c r="E54" s="50">
        <v>0.32590000000000002</v>
      </c>
      <c r="F54" s="51">
        <f t="shared" si="7"/>
        <v>13.828588799999999</v>
      </c>
      <c r="G54" s="52">
        <f>'[1]JODHPUR VP'!BZ52</f>
        <v>74.094531000000003</v>
      </c>
      <c r="H54" s="53">
        <f t="shared" si="8"/>
        <v>20.520851199999999</v>
      </c>
      <c r="I54" s="52">
        <f>'[1]JODHPUR VP'!CA52</f>
        <v>20.520851199999999</v>
      </c>
      <c r="J54" s="54">
        <f>L54/G54*10</f>
        <v>2.1111320348326381</v>
      </c>
      <c r="K54" s="60"/>
      <c r="L54" s="52">
        <f>'[1]JODHPUR VP'!CB52</f>
        <v>15.642333799999999</v>
      </c>
      <c r="M54" s="59"/>
      <c r="N54" s="59"/>
      <c r="O54" s="54">
        <f>I54+L54</f>
        <v>36.163184999999999</v>
      </c>
      <c r="P54" s="57">
        <f>IFERROR(O54/G54*10,0)</f>
        <v>4.8806820843497878</v>
      </c>
    </row>
    <row r="55" spans="1:16" ht="18" customHeight="1" x14ac:dyDescent="0.2">
      <c r="A55" s="46">
        <v>8</v>
      </c>
      <c r="B55" s="47" t="s">
        <v>67</v>
      </c>
      <c r="C55" s="48">
        <v>240</v>
      </c>
      <c r="D55" s="49">
        <v>0.11405</v>
      </c>
      <c r="E55" s="50">
        <v>0.32590000000000002</v>
      </c>
      <c r="F55" s="51">
        <f t="shared" si="7"/>
        <v>8.9205348000000004</v>
      </c>
      <c r="G55" s="52">
        <f>'[1]JODHPUR VP'!BZ53</f>
        <v>58.107922000000002</v>
      </c>
      <c r="H55" s="53">
        <f t="shared" si="8"/>
        <v>11.9999628</v>
      </c>
      <c r="I55" s="52">
        <f>'[1]JODHPUR VP'!CA53</f>
        <v>11.9999628</v>
      </c>
      <c r="J55" s="54">
        <f>L55/G55*10</f>
        <v>2.7532353850134239</v>
      </c>
      <c r="K55" s="60"/>
      <c r="L55" s="52">
        <f>'[1]JODHPUR VP'!CB53</f>
        <v>15.9984787</v>
      </c>
      <c r="M55" s="59"/>
      <c r="N55" s="59"/>
      <c r="O55" s="54">
        <f>I55+L55</f>
        <v>27.998441499999998</v>
      </c>
      <c r="P55" s="57">
        <f>IFERROR(O55/G55*10,0)</f>
        <v>4.8183518763586139</v>
      </c>
    </row>
    <row r="56" spans="1:16" ht="18" customHeight="1" x14ac:dyDescent="0.2">
      <c r="A56" s="46">
        <v>9</v>
      </c>
      <c r="B56" s="47" t="s">
        <v>68</v>
      </c>
      <c r="C56" s="48">
        <v>520</v>
      </c>
      <c r="D56" s="49">
        <v>0.1091</v>
      </c>
      <c r="E56" s="50">
        <v>0.32590000000000002</v>
      </c>
      <c r="F56" s="51">
        <f t="shared" si="7"/>
        <v>18.488958800000002</v>
      </c>
      <c r="G56" s="52">
        <f>'[1]JODHPUR VP'!BZ54</f>
        <v>21.238683000000002</v>
      </c>
      <c r="H56" s="53">
        <f t="shared" si="8"/>
        <v>10.617369800000001</v>
      </c>
      <c r="I56" s="52">
        <f>'[1]JODHPUR VP'!CA54</f>
        <v>10.617369800000001</v>
      </c>
      <c r="J56" s="54">
        <f>L56/G56*10</f>
        <v>1.544407720572881</v>
      </c>
      <c r="K56" s="60"/>
      <c r="L56" s="52">
        <f>'[1]JODHPUR VP'!CB54</f>
        <v>3.2801186000000002</v>
      </c>
      <c r="M56" s="59"/>
      <c r="N56" s="59"/>
      <c r="O56" s="54">
        <f>I56+L56</f>
        <v>13.8974884</v>
      </c>
      <c r="P56" s="57">
        <f>IFERROR(O56/G56*10,0)</f>
        <v>6.5434793673411846</v>
      </c>
    </row>
    <row r="57" spans="1:16" ht="18" customHeight="1" x14ac:dyDescent="0.2">
      <c r="A57" s="46">
        <v>10</v>
      </c>
      <c r="B57" s="47" t="s">
        <v>69</v>
      </c>
      <c r="C57" s="48">
        <v>120</v>
      </c>
      <c r="D57" s="49">
        <v>0.1084</v>
      </c>
      <c r="E57" s="50">
        <v>0.32590000000000002</v>
      </c>
      <c r="F57" s="51">
        <f t="shared" si="7"/>
        <v>4.2393071999999998</v>
      </c>
      <c r="G57" s="52">
        <f>'[1]JODHPUR VP'!BZ55</f>
        <v>2.178045</v>
      </c>
      <c r="H57" s="53">
        <f t="shared" si="8"/>
        <v>0.36890129999999999</v>
      </c>
      <c r="I57" s="52">
        <f>'[1]JODHPUR VP'!CA55</f>
        <v>0.36890129999999999</v>
      </c>
      <c r="J57" s="54">
        <f>L57/G57*10</f>
        <v>2.8481165448831409</v>
      </c>
      <c r="K57" s="60"/>
      <c r="L57" s="52">
        <f>'[1]JODHPUR VP'!CB55</f>
        <v>0.62033260000000001</v>
      </c>
      <c r="M57" s="59"/>
      <c r="N57" s="59"/>
      <c r="O57" s="54">
        <f>I57+L57</f>
        <v>0.9892339</v>
      </c>
      <c r="P57" s="57">
        <f>IFERROR(O57/G57*10,0)</f>
        <v>4.5418432585185338</v>
      </c>
    </row>
    <row r="58" spans="1:16" ht="18" customHeight="1" x14ac:dyDescent="0.2">
      <c r="A58" s="46">
        <v>11</v>
      </c>
      <c r="B58" s="47" t="s">
        <v>70</v>
      </c>
      <c r="C58" s="48">
        <v>231</v>
      </c>
      <c r="D58" s="49">
        <v>0.10913419913419914</v>
      </c>
      <c r="E58" s="50">
        <v>0.32590000000000002</v>
      </c>
      <c r="F58" s="51">
        <f t="shared" si="7"/>
        <v>8.2159390000000005</v>
      </c>
      <c r="G58" s="52">
        <f>'[1]JODHPUR VP'!BZ56</f>
        <v>35.045501000000002</v>
      </c>
      <c r="H58" s="53">
        <f t="shared" si="8"/>
        <v>8.7658942</v>
      </c>
      <c r="I58" s="52">
        <f>'[1]JODHPUR VP'!CA56</f>
        <v>8.7658942</v>
      </c>
      <c r="J58" s="54">
        <f t="shared" si="9"/>
        <v>1.9714562505469675</v>
      </c>
      <c r="K58" s="60"/>
      <c r="L58" s="52">
        <f>'[1]JODHPUR VP'!CB56</f>
        <v>6.9090672</v>
      </c>
      <c r="M58" s="59"/>
      <c r="N58" s="59"/>
      <c r="O58" s="54">
        <f t="shared" si="10"/>
        <v>15.674961400000001</v>
      </c>
      <c r="P58" s="57">
        <f t="shared" si="11"/>
        <v>4.4727457027936337</v>
      </c>
    </row>
    <row r="59" spans="1:16" ht="18" customHeight="1" x14ac:dyDescent="0.2">
      <c r="A59" s="46"/>
      <c r="B59" s="47" t="s">
        <v>71</v>
      </c>
      <c r="C59" s="48"/>
      <c r="D59" s="49"/>
      <c r="E59" s="50"/>
      <c r="F59" s="51"/>
      <c r="G59" s="52"/>
      <c r="H59" s="53"/>
      <c r="I59" s="52"/>
      <c r="J59" s="54"/>
      <c r="K59" s="60"/>
      <c r="L59" s="52">
        <f>'[1]JODHPUR VP'!$CC$344</f>
        <v>-0.33319799999999999</v>
      </c>
      <c r="M59" s="59"/>
      <c r="N59" s="59"/>
      <c r="O59" s="54"/>
      <c r="P59" s="57"/>
    </row>
    <row r="60" spans="1:16" s="71" customFormat="1" ht="18" customHeight="1" x14ac:dyDescent="0.2">
      <c r="A60" s="62"/>
      <c r="B60" s="63" t="s">
        <v>47</v>
      </c>
      <c r="C60" s="64">
        <f>SUM(C48:C58)</f>
        <v>3885.2</v>
      </c>
      <c r="D60" s="65"/>
      <c r="E60" s="66"/>
      <c r="F60" s="67">
        <f>SUM(F48:F58)</f>
        <v>130.62732273399999</v>
      </c>
      <c r="G60" s="69">
        <f>SUM(G48:G58)</f>
        <v>520.04715799999997</v>
      </c>
      <c r="H60" s="53">
        <f t="shared" si="8"/>
        <v>88.386693600000015</v>
      </c>
      <c r="I60" s="69">
        <f>SUM(I48:I58)</f>
        <v>88.386693600000015</v>
      </c>
      <c r="J60" s="69">
        <f t="shared" si="9"/>
        <v>1.6807217144719018</v>
      </c>
      <c r="K60" s="60"/>
      <c r="L60" s="69">
        <f>SUM(L48:L59)</f>
        <v>87.405455099999983</v>
      </c>
      <c r="M60" s="59"/>
      <c r="N60" s="59"/>
      <c r="O60" s="69">
        <f t="shared" si="10"/>
        <v>175.79214869999998</v>
      </c>
      <c r="P60" s="70">
        <f t="shared" si="11"/>
        <v>3.3803116889641767</v>
      </c>
    </row>
    <row r="61" spans="1:16" ht="18" customHeight="1" x14ac:dyDescent="0.2">
      <c r="A61" s="46"/>
      <c r="B61" s="72" t="s">
        <v>48</v>
      </c>
      <c r="C61" s="48"/>
      <c r="D61" s="49"/>
      <c r="E61" s="51"/>
      <c r="F61" s="51"/>
      <c r="G61" s="52">
        <f>'[1]JODHPUR VP'!BZ58</f>
        <v>0</v>
      </c>
      <c r="H61" s="53">
        <f t="shared" si="8"/>
        <v>0.74446900000000005</v>
      </c>
      <c r="I61" s="52">
        <f>'[1]JODHPUR VP'!CA58</f>
        <v>0.74446900000000005</v>
      </c>
      <c r="J61" s="54"/>
      <c r="K61" s="60"/>
      <c r="L61" s="52">
        <f>'[1]JODHPUR VP'!CB58</f>
        <v>-2.2734098999999999</v>
      </c>
      <c r="M61" s="59"/>
      <c r="N61" s="59"/>
      <c r="O61" s="54">
        <f t="shared" si="10"/>
        <v>-1.5289408999999998</v>
      </c>
      <c r="P61" s="57"/>
    </row>
    <row r="62" spans="1:16" ht="18" customHeight="1" x14ac:dyDescent="0.2">
      <c r="A62" s="62"/>
      <c r="B62" s="63" t="s">
        <v>72</v>
      </c>
      <c r="C62" s="48"/>
      <c r="D62" s="49"/>
      <c r="E62" s="51"/>
      <c r="F62" s="51"/>
      <c r="G62" s="69">
        <f>G60+G61</f>
        <v>520.04715799999997</v>
      </c>
      <c r="H62" s="53">
        <f t="shared" si="8"/>
        <v>89.13116260000001</v>
      </c>
      <c r="I62" s="69">
        <f>I60+I61</f>
        <v>89.13116260000001</v>
      </c>
      <c r="J62" s="69">
        <f t="shared" si="9"/>
        <v>1.6370062578055657</v>
      </c>
      <c r="K62" s="60"/>
      <c r="L62" s="68">
        <f>L60+L61</f>
        <v>85.132045199999979</v>
      </c>
      <c r="M62" s="59"/>
      <c r="N62" s="59"/>
      <c r="O62" s="69">
        <f t="shared" si="10"/>
        <v>174.26320779999998</v>
      </c>
      <c r="P62" s="70">
        <f t="shared" si="11"/>
        <v>3.3509116455934942</v>
      </c>
    </row>
    <row r="63" spans="1:16" ht="18" customHeight="1" x14ac:dyDescent="0.2">
      <c r="A63" s="62"/>
      <c r="B63" s="63"/>
      <c r="C63" s="48"/>
      <c r="D63" s="49"/>
      <c r="E63" s="51"/>
      <c r="F63" s="51"/>
      <c r="G63" s="54"/>
      <c r="H63" s="78"/>
      <c r="I63" s="54"/>
      <c r="J63" s="54"/>
      <c r="K63" s="60"/>
      <c r="L63" s="54"/>
      <c r="M63" s="59"/>
      <c r="N63" s="59"/>
      <c r="O63" s="54"/>
      <c r="P63" s="57"/>
    </row>
    <row r="64" spans="1:16" ht="18" customHeight="1" x14ac:dyDescent="0.2">
      <c r="A64" s="73" t="s">
        <v>73</v>
      </c>
      <c r="B64" s="63" t="s">
        <v>74</v>
      </c>
      <c r="C64" s="48">
        <v>1500</v>
      </c>
      <c r="D64" s="49">
        <v>7.4700000000000003E-2</v>
      </c>
      <c r="E64" s="50">
        <v>0.32590000000000002</v>
      </c>
      <c r="F64" s="51">
        <f t="shared" ref="F64" si="12">C64*D64*E64</f>
        <v>36.517095000000005</v>
      </c>
      <c r="G64" s="54"/>
      <c r="H64" s="78"/>
      <c r="I64" s="54"/>
      <c r="J64" s="54"/>
      <c r="K64" s="60"/>
      <c r="L64" s="54"/>
      <c r="M64" s="59"/>
      <c r="N64" s="59"/>
      <c r="O64" s="54"/>
      <c r="P64" s="57"/>
    </row>
    <row r="65" spans="1:19" ht="18" customHeight="1" x14ac:dyDescent="0.2">
      <c r="A65" s="62">
        <v>1</v>
      </c>
      <c r="B65" s="47" t="s">
        <v>75</v>
      </c>
      <c r="C65" s="48"/>
      <c r="D65" s="49"/>
      <c r="E65" s="51"/>
      <c r="F65" s="51"/>
      <c r="G65" s="52">
        <f>'[1]JODHPUR VP'!BZ62</f>
        <v>169.63951</v>
      </c>
      <c r="H65" s="53">
        <f>I65</f>
        <v>21.736167999999999</v>
      </c>
      <c r="I65" s="52">
        <f>'[1]JODHPUR VP'!CA62</f>
        <v>21.736167999999999</v>
      </c>
      <c r="J65" s="54">
        <f>L65/G65*10</f>
        <v>1.1380343824383838</v>
      </c>
      <c r="K65" s="60"/>
      <c r="L65" s="52">
        <f>'[1]JODHPUR VP'!CB62+'[1]JODHPUR VP'!$CC$343</f>
        <v>19.305559500000001</v>
      </c>
      <c r="M65" s="59"/>
      <c r="N65" s="59"/>
      <c r="O65" s="54">
        <f>I65+L65</f>
        <v>41.0417275</v>
      </c>
      <c r="P65" s="57">
        <f>IFERROR(O65/G65*10,0)</f>
        <v>2.4193495666192386</v>
      </c>
    </row>
    <row r="66" spans="1:19" ht="18" customHeight="1" x14ac:dyDescent="0.2">
      <c r="A66" s="62"/>
      <c r="B66" s="72" t="s">
        <v>48</v>
      </c>
      <c r="C66" s="48"/>
      <c r="D66" s="49"/>
      <c r="E66" s="51"/>
      <c r="F66" s="51"/>
      <c r="G66" s="52">
        <f>'[1]JODHPUR VP'!BZ63</f>
        <v>0</v>
      </c>
      <c r="H66" s="53">
        <f>I66</f>
        <v>0</v>
      </c>
      <c r="I66" s="52">
        <f>'[1]JODHPUR VP'!CA63</f>
        <v>0</v>
      </c>
      <c r="J66" s="54"/>
      <c r="K66" s="60"/>
      <c r="L66" s="52">
        <f>'[1]JODHPUR VP'!CB63</f>
        <v>-0.46841670000000002</v>
      </c>
      <c r="M66" s="59"/>
      <c r="N66" s="59"/>
      <c r="O66" s="54">
        <f>I66+L66</f>
        <v>-0.46841670000000002</v>
      </c>
      <c r="P66" s="57"/>
    </row>
    <row r="67" spans="1:19" ht="18" customHeight="1" x14ac:dyDescent="0.2">
      <c r="A67" s="62"/>
      <c r="B67" s="63" t="s">
        <v>52</v>
      </c>
      <c r="C67" s="48"/>
      <c r="D67" s="49"/>
      <c r="E67" s="51"/>
      <c r="F67" s="51"/>
      <c r="G67" s="69">
        <f>SUM(G65:G66)</f>
        <v>169.63951</v>
      </c>
      <c r="H67" s="69">
        <f>SUM(H65:H66)</f>
        <v>21.736167999999999</v>
      </c>
      <c r="I67" s="69">
        <f>SUM(I65:I66)</f>
        <v>21.736167999999999</v>
      </c>
      <c r="J67" s="69">
        <f>L67/G67*10</f>
        <v>1.1104219058402138</v>
      </c>
      <c r="K67" s="60"/>
      <c r="L67" s="79">
        <f>SUM(L65:L66)</f>
        <v>18.837142800000002</v>
      </c>
      <c r="M67" s="59"/>
      <c r="N67" s="59"/>
      <c r="O67" s="69">
        <f>I67+L67</f>
        <v>40.573310800000002</v>
      </c>
      <c r="P67" s="70">
        <f>IFERROR(O67/G67*10,0)</f>
        <v>2.3917370900210688</v>
      </c>
    </row>
    <row r="68" spans="1:19" ht="18" customHeight="1" x14ac:dyDescent="0.2">
      <c r="A68" s="62"/>
      <c r="B68" s="63"/>
      <c r="C68" s="48"/>
      <c r="D68" s="49"/>
      <c r="E68" s="51"/>
      <c r="F68" s="51"/>
      <c r="G68" s="54"/>
      <c r="H68" s="78"/>
      <c r="I68" s="54"/>
      <c r="J68" s="54"/>
      <c r="K68" s="60"/>
      <c r="L68" s="54"/>
      <c r="M68" s="59"/>
      <c r="N68" s="59"/>
      <c r="O68" s="54"/>
      <c r="P68" s="57"/>
    </row>
    <row r="69" spans="1:19" ht="18" customHeight="1" x14ac:dyDescent="0.2">
      <c r="A69" s="46">
        <v>2</v>
      </c>
      <c r="B69" s="47" t="s">
        <v>76</v>
      </c>
      <c r="C69" s="48">
        <v>412.02</v>
      </c>
      <c r="D69" s="49">
        <v>6.4299999999999996E-2</v>
      </c>
      <c r="E69" s="50">
        <v>0.32590000000000002</v>
      </c>
      <c r="F69" s="51">
        <f t="shared" ref="F69" si="13">C69*D69*E69</f>
        <v>8.6340315473999993</v>
      </c>
      <c r="G69" s="52">
        <f>'[1]JODHPUR VP'!BZ66</f>
        <v>47.774056000000002</v>
      </c>
      <c r="H69" s="53">
        <f>I69</f>
        <v>12.501362800000001</v>
      </c>
      <c r="I69" s="52">
        <f>'[1]JODHPUR VP'!CA66</f>
        <v>12.501362800000001</v>
      </c>
      <c r="J69" s="54">
        <f>L69/G69*10</f>
        <v>1.7536536148406576</v>
      </c>
      <c r="K69" s="60"/>
      <c r="L69" s="52">
        <f>'[1]JODHPUR VP'!CB66</f>
        <v>8.3779146000000004</v>
      </c>
      <c r="M69" s="59"/>
      <c r="N69" s="59"/>
      <c r="O69" s="54">
        <f>I69+L69</f>
        <v>20.879277399999999</v>
      </c>
      <c r="P69" s="57">
        <f>IFERROR(O69/G69*10,0)</f>
        <v>4.3704217619705554</v>
      </c>
    </row>
    <row r="70" spans="1:19" ht="18" customHeight="1" x14ac:dyDescent="0.2">
      <c r="A70" s="46"/>
      <c r="B70" s="72" t="s">
        <v>48</v>
      </c>
      <c r="C70" s="48"/>
      <c r="D70" s="49"/>
      <c r="E70" s="51"/>
      <c r="F70" s="51"/>
      <c r="G70" s="52">
        <f>'[1]JODHPUR VP'!BZ67</f>
        <v>0</v>
      </c>
      <c r="H70" s="53">
        <f>I70</f>
        <v>0</v>
      </c>
      <c r="I70" s="52">
        <f>'[1]JODHPUR VP'!CA67</f>
        <v>0</v>
      </c>
      <c r="J70" s="54"/>
      <c r="K70" s="60"/>
      <c r="L70" s="52">
        <f>'[1]JODHPUR VP'!CB67</f>
        <v>8.6108653999999998</v>
      </c>
      <c r="M70" s="59"/>
      <c r="N70" s="59"/>
      <c r="O70" s="54">
        <f>I70+L70</f>
        <v>8.6108653999999998</v>
      </c>
      <c r="P70" s="57"/>
    </row>
    <row r="71" spans="1:19" s="71" customFormat="1" ht="18" customHeight="1" x14ac:dyDescent="0.2">
      <c r="A71" s="62"/>
      <c r="B71" s="63" t="s">
        <v>77</v>
      </c>
      <c r="C71" s="64"/>
      <c r="D71" s="65"/>
      <c r="E71" s="66"/>
      <c r="F71" s="67"/>
      <c r="G71" s="69">
        <f>G70+G69</f>
        <v>47.774056000000002</v>
      </c>
      <c r="H71" s="69">
        <f>H70+H69</f>
        <v>12.501362800000001</v>
      </c>
      <c r="I71" s="69">
        <f>I70+I69</f>
        <v>12.501362800000001</v>
      </c>
      <c r="J71" s="69">
        <f>L71/G71*10</f>
        <v>3.556068172231388</v>
      </c>
      <c r="K71" s="60"/>
      <c r="L71" s="69">
        <f>L70+L69</f>
        <v>16.988779999999998</v>
      </c>
      <c r="M71" s="59"/>
      <c r="N71" s="59"/>
      <c r="O71" s="69">
        <f>I71+L71</f>
        <v>29.490142800000001</v>
      </c>
      <c r="P71" s="70">
        <f>IFERROR(O71/G71*10,0)</f>
        <v>6.172836319361287</v>
      </c>
      <c r="Q71" s="77">
        <f>O71+O67</f>
        <v>70.063453600000003</v>
      </c>
      <c r="R71" s="77">
        <f>G71+G67</f>
        <v>217.413566</v>
      </c>
      <c r="S71" s="71">
        <f>Q71*10/R71</f>
        <v>3.2225888608993243</v>
      </c>
    </row>
    <row r="72" spans="1:19" ht="18" customHeight="1" x14ac:dyDescent="0.2">
      <c r="A72" s="46"/>
      <c r="B72" s="47"/>
      <c r="C72" s="48"/>
      <c r="D72" s="49"/>
      <c r="E72" s="51"/>
      <c r="F72" s="51"/>
      <c r="G72" s="54"/>
      <c r="H72" s="78"/>
      <c r="I72" s="54"/>
      <c r="J72" s="54"/>
      <c r="K72" s="60"/>
      <c r="L72" s="54"/>
      <c r="M72" s="59"/>
      <c r="N72" s="59"/>
      <c r="O72" s="54"/>
      <c r="P72" s="57"/>
    </row>
    <row r="73" spans="1:19" s="71" customFormat="1" ht="18" customHeight="1" x14ac:dyDescent="0.2">
      <c r="A73" s="73" t="s">
        <v>78</v>
      </c>
      <c r="B73" s="63" t="s">
        <v>79</v>
      </c>
      <c r="C73" s="64">
        <v>250</v>
      </c>
      <c r="D73" s="65">
        <v>1</v>
      </c>
      <c r="E73" s="50">
        <v>0.32590000000000002</v>
      </c>
      <c r="F73" s="51">
        <f t="shared" ref="F73" si="14">C73*D73*E73</f>
        <v>81.475000000000009</v>
      </c>
      <c r="G73" s="52">
        <f>'[1]JODHPUR VP'!BZ70</f>
        <v>459.21538500000003</v>
      </c>
      <c r="H73" s="53">
        <f>I73</f>
        <v>105.8642064</v>
      </c>
      <c r="I73" s="52">
        <f>'[1]JODHPUR VP'!CA70</f>
        <v>105.8642064</v>
      </c>
      <c r="J73" s="54">
        <f>L73/G73*10</f>
        <v>1.0595061661533836</v>
      </c>
      <c r="K73" s="60"/>
      <c r="L73" s="52">
        <f>'[1]JODHPUR VP'!CB70</f>
        <v>48.654153200000003</v>
      </c>
      <c r="M73" s="59"/>
      <c r="N73" s="59"/>
      <c r="O73" s="54">
        <f>I73+L73</f>
        <v>154.5183596</v>
      </c>
      <c r="P73" s="57">
        <f>IFERROR(O73/G73*10,0)</f>
        <v>3.3648341202679868</v>
      </c>
    </row>
    <row r="74" spans="1:19" s="71" customFormat="1" ht="18" customHeight="1" x14ac:dyDescent="0.2">
      <c r="A74" s="73"/>
      <c r="B74" s="72" t="s">
        <v>48</v>
      </c>
      <c r="C74" s="64"/>
      <c r="D74" s="65"/>
      <c r="E74" s="66"/>
      <c r="F74" s="66"/>
      <c r="G74" s="52">
        <f>'[1]JODHPUR VP'!BZ71</f>
        <v>0</v>
      </c>
      <c r="H74" s="53">
        <f>I74</f>
        <v>0</v>
      </c>
      <c r="I74" s="52">
        <f>'[1]JODHPUR VP'!CA71</f>
        <v>0</v>
      </c>
      <c r="J74" s="54"/>
      <c r="K74" s="60"/>
      <c r="L74" s="52">
        <f>'[1]JODHPUR VP'!CB71</f>
        <v>7.1429800000000002E-2</v>
      </c>
      <c r="M74" s="59"/>
      <c r="N74" s="59"/>
      <c r="O74" s="54">
        <f>I74+L74</f>
        <v>7.1429800000000002E-2</v>
      </c>
      <c r="P74" s="57"/>
    </row>
    <row r="75" spans="1:19" s="71" customFormat="1" ht="18" customHeight="1" x14ac:dyDescent="0.2">
      <c r="A75" s="73"/>
      <c r="B75" s="63" t="s">
        <v>52</v>
      </c>
      <c r="C75" s="64"/>
      <c r="D75" s="65"/>
      <c r="E75" s="66"/>
      <c r="F75" s="66"/>
      <c r="G75" s="69">
        <f>G73+G74</f>
        <v>459.21538500000003</v>
      </c>
      <c r="H75" s="69">
        <f>H73+H74</f>
        <v>105.8642064</v>
      </c>
      <c r="I75" s="69">
        <f>I73+I74</f>
        <v>105.8642064</v>
      </c>
      <c r="J75" s="69">
        <f>L75/G75*10</f>
        <v>1.0610616410423619</v>
      </c>
      <c r="K75" s="60"/>
      <c r="L75" s="69">
        <f>L73+L74</f>
        <v>48.725583</v>
      </c>
      <c r="M75" s="59"/>
      <c r="N75" s="59"/>
      <c r="O75" s="69">
        <f>I75+L75</f>
        <v>154.5897894</v>
      </c>
      <c r="P75" s="70">
        <f>IFERROR(O75/G75*10,0)</f>
        <v>3.3663895951569649</v>
      </c>
    </row>
    <row r="76" spans="1:19" ht="18" customHeight="1" x14ac:dyDescent="0.2">
      <c r="A76" s="46"/>
      <c r="B76" s="47"/>
      <c r="C76" s="48"/>
      <c r="D76" s="49"/>
      <c r="E76" s="51"/>
      <c r="F76" s="51"/>
      <c r="G76" s="54"/>
      <c r="H76" s="78"/>
      <c r="I76" s="54"/>
      <c r="J76" s="54"/>
      <c r="K76" s="60"/>
      <c r="L76" s="54"/>
      <c r="M76" s="59"/>
      <c r="N76" s="59"/>
      <c r="O76" s="54"/>
      <c r="P76" s="57"/>
    </row>
    <row r="77" spans="1:19" s="71" customFormat="1" ht="18" customHeight="1" x14ac:dyDescent="0.2">
      <c r="A77" s="73" t="s">
        <v>80</v>
      </c>
      <c r="B77" s="63" t="s">
        <v>81</v>
      </c>
      <c r="C77" s="64">
        <v>1500</v>
      </c>
      <c r="D77" s="65">
        <v>1.1780000000000001E-2</v>
      </c>
      <c r="E77" s="50">
        <v>0.32590000000000002</v>
      </c>
      <c r="F77" s="51">
        <f t="shared" ref="F77" si="15">C77*D77*E77</f>
        <v>5.7586530000000007</v>
      </c>
      <c r="G77" s="52">
        <f>'[1]JODHPUR VP'!BZ74</f>
        <v>0</v>
      </c>
      <c r="H77" s="53">
        <f>[2]JODHPUR_VP!CA74</f>
        <v>0</v>
      </c>
      <c r="I77" s="52">
        <f>'[1]JODHPUR VP'!CA74</f>
        <v>0</v>
      </c>
      <c r="J77" s="54"/>
      <c r="K77" s="60"/>
      <c r="L77" s="52">
        <f>'[1]JODHPUR VP'!CB74</f>
        <v>0</v>
      </c>
      <c r="M77" s="59"/>
      <c r="N77" s="59"/>
      <c r="O77" s="54">
        <f>I77+L77</f>
        <v>0</v>
      </c>
      <c r="P77" s="57">
        <f>IFERROR(O77/G77*10,0)</f>
        <v>0</v>
      </c>
    </row>
    <row r="78" spans="1:19" s="71" customFormat="1" ht="18" customHeight="1" x14ac:dyDescent="0.2">
      <c r="A78" s="73"/>
      <c r="B78" s="72" t="s">
        <v>48</v>
      </c>
      <c r="C78" s="64"/>
      <c r="D78" s="65"/>
      <c r="E78" s="66"/>
      <c r="F78" s="66"/>
      <c r="G78" s="52">
        <f>'[1]JODHPUR VP'!BZ75</f>
        <v>0</v>
      </c>
      <c r="H78" s="53">
        <f>[2]JODHPUR_VP!CA75</f>
        <v>0</v>
      </c>
      <c r="I78" s="52">
        <f>'[1]JODHPUR VP'!CA75</f>
        <v>0</v>
      </c>
      <c r="J78" s="54"/>
      <c r="K78" s="60"/>
      <c r="L78" s="52">
        <f>'[1]JODHPUR VP'!CB75</f>
        <v>1.4616000000000001E-2</v>
      </c>
      <c r="M78" s="59"/>
      <c r="N78" s="59"/>
      <c r="O78" s="54">
        <f>I78+L78</f>
        <v>1.4616000000000001E-2</v>
      </c>
      <c r="P78" s="57"/>
    </row>
    <row r="79" spans="1:19" s="71" customFormat="1" ht="18" customHeight="1" x14ac:dyDescent="0.2">
      <c r="A79" s="73"/>
      <c r="B79" s="63" t="s">
        <v>52</v>
      </c>
      <c r="C79" s="64"/>
      <c r="D79" s="65"/>
      <c r="E79" s="66"/>
      <c r="F79" s="66"/>
      <c r="G79" s="54">
        <f>G77+G78</f>
        <v>0</v>
      </c>
      <c r="H79" s="69">
        <f>H77+H78</f>
        <v>0</v>
      </c>
      <c r="I79" s="54">
        <f>I77+I78</f>
        <v>0</v>
      </c>
      <c r="J79" s="54"/>
      <c r="K79" s="60"/>
      <c r="L79" s="80">
        <f>L77+L78</f>
        <v>1.4616000000000001E-2</v>
      </c>
      <c r="M79" s="59"/>
      <c r="N79" s="59"/>
      <c r="O79" s="69">
        <f>I79+L79</f>
        <v>1.4616000000000001E-2</v>
      </c>
      <c r="P79" s="57">
        <f>IFERROR(O79/G79*10,0)</f>
        <v>0</v>
      </c>
    </row>
    <row r="80" spans="1:19" ht="18" customHeight="1" x14ac:dyDescent="0.2">
      <c r="A80" s="46"/>
      <c r="B80" s="47"/>
      <c r="C80" s="48"/>
      <c r="D80" s="49"/>
      <c r="E80" s="51"/>
      <c r="F80" s="51"/>
      <c r="G80" s="54"/>
      <c r="H80" s="78"/>
      <c r="I80" s="54"/>
      <c r="J80" s="54"/>
      <c r="K80" s="60"/>
      <c r="L80" s="54"/>
      <c r="M80" s="59"/>
      <c r="N80" s="59"/>
      <c r="O80" s="54"/>
      <c r="P80" s="57"/>
    </row>
    <row r="81" spans="1:16" s="71" customFormat="1" ht="18" customHeight="1" x14ac:dyDescent="0.2">
      <c r="A81" s="73" t="s">
        <v>82</v>
      </c>
      <c r="B81" s="63" t="s">
        <v>83</v>
      </c>
      <c r="C81" s="64">
        <v>570</v>
      </c>
      <c r="D81" s="65">
        <v>0.52631578947368418</v>
      </c>
      <c r="E81" s="50">
        <v>0.32590000000000002</v>
      </c>
      <c r="F81" s="51">
        <f t="shared" ref="F81" si="16">C81*D81*E81</f>
        <v>97.77000000000001</v>
      </c>
      <c r="G81" s="52">
        <f>'[1]JODHPUR VP'!BZ78</f>
        <v>759.53353400000003</v>
      </c>
      <c r="H81" s="53">
        <f>I81</f>
        <v>78.3170413</v>
      </c>
      <c r="I81" s="52">
        <f>'[1]JODHPUR VP'!CA78</f>
        <v>78.3170413</v>
      </c>
      <c r="J81" s="54">
        <f>L81/G81*10</f>
        <v>3.7670451137842713</v>
      </c>
      <c r="K81" s="60"/>
      <c r="L81" s="52">
        <f>'[1]JODHPUR VP'!CB78</f>
        <v>286.119708801</v>
      </c>
      <c r="M81" s="59"/>
      <c r="N81" s="59"/>
      <c r="O81" s="54">
        <f>I81+L81</f>
        <v>364.43675010100003</v>
      </c>
      <c r="P81" s="57">
        <f>IFERROR(O81/G81*10,0)</f>
        <v>4.7981653710762959</v>
      </c>
    </row>
    <row r="82" spans="1:16" s="71" customFormat="1" ht="18" customHeight="1" x14ac:dyDescent="0.2">
      <c r="A82" s="73"/>
      <c r="B82" s="72" t="s">
        <v>48</v>
      </c>
      <c r="C82" s="64"/>
      <c r="D82" s="65"/>
      <c r="E82" s="66"/>
      <c r="F82" s="66"/>
      <c r="G82" s="52">
        <f>'[1]JODHPUR VP'!BZ79</f>
        <v>0</v>
      </c>
      <c r="H82" s="53">
        <f>I82</f>
        <v>0</v>
      </c>
      <c r="I82" s="52">
        <f>'[1]JODHPUR VP'!CA79</f>
        <v>0</v>
      </c>
      <c r="J82" s="54"/>
      <c r="K82" s="60"/>
      <c r="L82" s="52">
        <f>'[1]JODHPUR VP'!CB79</f>
        <v>0</v>
      </c>
      <c r="M82" s="59"/>
      <c r="N82" s="59"/>
      <c r="O82" s="54">
        <f>I82+L82</f>
        <v>0</v>
      </c>
      <c r="P82" s="57"/>
    </row>
    <row r="83" spans="1:16" s="71" customFormat="1" ht="18" customHeight="1" x14ac:dyDescent="0.2">
      <c r="A83" s="73"/>
      <c r="B83" s="63" t="s">
        <v>52</v>
      </c>
      <c r="C83" s="64"/>
      <c r="D83" s="65"/>
      <c r="E83" s="66"/>
      <c r="F83" s="66"/>
      <c r="G83" s="69">
        <f>G81+G82</f>
        <v>759.53353400000003</v>
      </c>
      <c r="H83" s="69">
        <f>H81+H82</f>
        <v>78.3170413</v>
      </c>
      <c r="I83" s="69">
        <f>I81+I82</f>
        <v>78.3170413</v>
      </c>
      <c r="J83" s="69">
        <f>L83/G83*10</f>
        <v>3.7670451137842713</v>
      </c>
      <c r="K83" s="60"/>
      <c r="L83" s="68">
        <f>L81+L82</f>
        <v>286.119708801</v>
      </c>
      <c r="M83" s="59"/>
      <c r="N83" s="59"/>
      <c r="O83" s="69">
        <f>I83+L83</f>
        <v>364.43675010100003</v>
      </c>
      <c r="P83" s="70">
        <f>IFERROR(O83/G83*10,0)</f>
        <v>4.7981653710762959</v>
      </c>
    </row>
    <row r="84" spans="1:16" ht="18" customHeight="1" x14ac:dyDescent="0.2">
      <c r="A84" s="46"/>
      <c r="B84" s="47"/>
      <c r="C84" s="48"/>
      <c r="D84" s="49"/>
      <c r="E84" s="51"/>
      <c r="F84" s="51"/>
      <c r="G84" s="54"/>
      <c r="H84" s="78"/>
      <c r="I84" s="54"/>
      <c r="J84" s="54"/>
      <c r="K84" s="60"/>
      <c r="L84" s="54"/>
      <c r="M84" s="59"/>
      <c r="N84" s="59"/>
      <c r="O84" s="54"/>
      <c r="P84" s="57"/>
    </row>
    <row r="85" spans="1:16" s="71" customFormat="1" ht="18" customHeight="1" x14ac:dyDescent="0.2">
      <c r="A85" s="73" t="s">
        <v>84</v>
      </c>
      <c r="B85" s="63" t="s">
        <v>85</v>
      </c>
      <c r="C85" s="64">
        <v>3800</v>
      </c>
      <c r="D85" s="65">
        <v>0.1</v>
      </c>
      <c r="E85" s="50">
        <v>0.32590000000000002</v>
      </c>
      <c r="F85" s="51">
        <f t="shared" ref="F85" si="17">C85*D85*E85</f>
        <v>123.84200000000001</v>
      </c>
      <c r="G85" s="52">
        <f>'[1]JODHPUR VP'!BZ82+'[1]JODHPUR VP'!$BZ$347</f>
        <v>126.62668600000001</v>
      </c>
      <c r="H85" s="53">
        <f>I85</f>
        <v>12.670226299999999</v>
      </c>
      <c r="I85" s="52">
        <f>'[1]JODHPUR VP'!CA82</f>
        <v>12.670226299999999</v>
      </c>
      <c r="J85" s="54">
        <f>L85/G85*10</f>
        <v>1.3565124574135976</v>
      </c>
      <c r="K85" s="60"/>
      <c r="L85" s="52">
        <f>'[1]JODHPUR VP'!CB82</f>
        <v>17.177067699999998</v>
      </c>
      <c r="M85" s="59"/>
      <c r="N85" s="59"/>
      <c r="O85" s="54">
        <f>I85+L85</f>
        <v>29.847293999999998</v>
      </c>
      <c r="P85" s="57">
        <f>IFERROR(O85/G85*10,0)</f>
        <v>2.3571093063274198</v>
      </c>
    </row>
    <row r="86" spans="1:16" s="71" customFormat="1" ht="18" customHeight="1" x14ac:dyDescent="0.2">
      <c r="A86" s="73"/>
      <c r="B86" s="72" t="s">
        <v>48</v>
      </c>
      <c r="C86" s="64"/>
      <c r="D86" s="65"/>
      <c r="E86" s="66"/>
      <c r="F86" s="66"/>
      <c r="G86" s="52">
        <f>'[1]JODHPUR VP'!BZ83</f>
        <v>0</v>
      </c>
      <c r="H86" s="53">
        <f>I86</f>
        <v>0</v>
      </c>
      <c r="I86" s="52">
        <f>'[1]JODHPUR VP'!CA83</f>
        <v>0</v>
      </c>
      <c r="J86" s="54"/>
      <c r="K86" s="60"/>
      <c r="L86" s="52">
        <f>'[1]JODHPUR VP'!CB83</f>
        <v>6.2797426999999999</v>
      </c>
      <c r="M86" s="59"/>
      <c r="N86" s="59"/>
      <c r="O86" s="54">
        <f>I86+L86</f>
        <v>6.2797426999999999</v>
      </c>
      <c r="P86" s="57"/>
    </row>
    <row r="87" spans="1:16" s="71" customFormat="1" ht="18" customHeight="1" x14ac:dyDescent="0.2">
      <c r="A87" s="73"/>
      <c r="B87" s="63" t="s">
        <v>52</v>
      </c>
      <c r="C87" s="64"/>
      <c r="D87" s="65"/>
      <c r="E87" s="66"/>
      <c r="F87" s="66"/>
      <c r="G87" s="69">
        <f>G85+G86</f>
        <v>126.62668600000001</v>
      </c>
      <c r="H87" s="69">
        <f>H85+H86</f>
        <v>12.670226299999999</v>
      </c>
      <c r="I87" s="69">
        <f>I85+I86</f>
        <v>12.670226299999999</v>
      </c>
      <c r="J87" s="69">
        <f>L87/G87*10</f>
        <v>1.8524381503595535</v>
      </c>
      <c r="K87" s="60"/>
      <c r="L87" s="68">
        <f>L85+L86</f>
        <v>23.456810399999998</v>
      </c>
      <c r="M87" s="59"/>
      <c r="N87" s="59"/>
      <c r="O87" s="69">
        <f>I87+L87</f>
        <v>36.127036699999998</v>
      </c>
      <c r="P87" s="70">
        <f>IFERROR(O87/G87*10,0)</f>
        <v>2.8530349992733757</v>
      </c>
    </row>
    <row r="88" spans="1:16" ht="18" customHeight="1" x14ac:dyDescent="0.2">
      <c r="A88" s="46"/>
      <c r="B88" s="47"/>
      <c r="C88" s="48"/>
      <c r="D88" s="49"/>
      <c r="E88" s="51"/>
      <c r="F88" s="51"/>
      <c r="G88" s="54"/>
      <c r="H88" s="78"/>
      <c r="I88" s="54"/>
      <c r="J88" s="54"/>
      <c r="K88" s="60"/>
      <c r="L88" s="54"/>
      <c r="M88" s="59"/>
      <c r="N88" s="59"/>
      <c r="O88" s="54"/>
      <c r="P88" s="57"/>
    </row>
    <row r="89" spans="1:16" s="71" customFormat="1" ht="18" customHeight="1" x14ac:dyDescent="0.2">
      <c r="A89" s="73" t="s">
        <v>86</v>
      </c>
      <c r="B89" s="63" t="s">
        <v>87</v>
      </c>
      <c r="C89" s="64">
        <v>1320</v>
      </c>
      <c r="D89" s="65">
        <v>1</v>
      </c>
      <c r="E89" s="50">
        <v>0.32590000000000002</v>
      </c>
      <c r="F89" s="51">
        <f t="shared" ref="F89" si="18">C89*D89*E89</f>
        <v>430.18800000000005</v>
      </c>
      <c r="G89" s="52">
        <f>'[1]JODHPUR VP'!BZ86</f>
        <v>2565.74568</v>
      </c>
      <c r="H89" s="53">
        <f>I89</f>
        <v>354.69285819999999</v>
      </c>
      <c r="I89" s="52">
        <f>'[1]JODHPUR VP'!CA86</f>
        <v>354.69285819999999</v>
      </c>
      <c r="J89" s="54">
        <f>L89/G89*10</f>
        <v>2.9774088665716865</v>
      </c>
      <c r="K89" s="60"/>
      <c r="L89" s="52">
        <f>'[1]JODHPUR VP'!CB86</f>
        <v>763.92739370000004</v>
      </c>
      <c r="M89" s="59"/>
      <c r="N89" s="59"/>
      <c r="O89" s="54">
        <f>I89+L89</f>
        <v>1118.6202519000001</v>
      </c>
      <c r="P89" s="57">
        <f>IFERROR(O89/G89*10,0)</f>
        <v>4.3598251401908241</v>
      </c>
    </row>
    <row r="90" spans="1:16" s="71" customFormat="1" ht="18" customHeight="1" x14ac:dyDescent="0.2">
      <c r="A90" s="73"/>
      <c r="B90" s="72" t="s">
        <v>48</v>
      </c>
      <c r="C90" s="64"/>
      <c r="D90" s="65"/>
      <c r="E90" s="66"/>
      <c r="F90" s="66"/>
      <c r="G90" s="52">
        <f>'[1]JODHPUR VP'!BZ87</f>
        <v>0</v>
      </c>
      <c r="H90" s="53">
        <f>I90</f>
        <v>0</v>
      </c>
      <c r="I90" s="52">
        <f>'[1]JODHPUR VP'!CA87</f>
        <v>0</v>
      </c>
      <c r="J90" s="54"/>
      <c r="K90" s="60"/>
      <c r="L90" s="52">
        <f>'[1]JODHPUR VP'!CB87-'[3]Note 28'!$G$91/100</f>
        <v>3.7281650999999556</v>
      </c>
      <c r="M90" s="59"/>
      <c r="N90" s="59"/>
      <c r="O90" s="54">
        <f>I90+L90</f>
        <v>3.7281650999999556</v>
      </c>
      <c r="P90" s="57"/>
    </row>
    <row r="91" spans="1:16" s="71" customFormat="1" ht="18" customHeight="1" x14ac:dyDescent="0.2">
      <c r="A91" s="73"/>
      <c r="B91" s="63" t="s">
        <v>52</v>
      </c>
      <c r="C91" s="64"/>
      <c r="D91" s="65"/>
      <c r="E91" s="66"/>
      <c r="F91" s="66"/>
      <c r="G91" s="69">
        <f>G89+G90</f>
        <v>2565.74568</v>
      </c>
      <c r="H91" s="69">
        <f>H89+H90</f>
        <v>354.69285819999999</v>
      </c>
      <c r="I91" s="69">
        <f>I89+I90</f>
        <v>354.69285819999999</v>
      </c>
      <c r="J91" s="69">
        <f>L91/G91*10</f>
        <v>2.9919393990755934</v>
      </c>
      <c r="K91" s="60"/>
      <c r="L91" s="68">
        <f>L89+L90</f>
        <v>767.65555879999999</v>
      </c>
      <c r="M91" s="59"/>
      <c r="N91" s="59"/>
      <c r="O91" s="69">
        <f>I91+L91</f>
        <v>1122.3484169999999</v>
      </c>
      <c r="P91" s="70">
        <f>IFERROR(O91/G91*10,0)</f>
        <v>4.3743556726947306</v>
      </c>
    </row>
    <row r="92" spans="1:16" ht="18" customHeight="1" x14ac:dyDescent="0.2">
      <c r="A92" s="46"/>
      <c r="B92" s="63"/>
      <c r="C92" s="48"/>
      <c r="D92" s="49"/>
      <c r="E92" s="51"/>
      <c r="F92" s="51"/>
      <c r="G92" s="54"/>
      <c r="H92" s="78"/>
      <c r="I92" s="54"/>
      <c r="J92" s="54"/>
      <c r="K92" s="60"/>
      <c r="L92" s="54"/>
      <c r="M92" s="59"/>
      <c r="N92" s="59"/>
      <c r="O92" s="54"/>
      <c r="P92" s="57"/>
    </row>
    <row r="93" spans="1:16" s="71" customFormat="1" ht="18" customHeight="1" x14ac:dyDescent="0.2">
      <c r="A93" s="73" t="s">
        <v>88</v>
      </c>
      <c r="B93" s="63" t="s">
        <v>89</v>
      </c>
      <c r="C93" s="64">
        <v>3300</v>
      </c>
      <c r="D93" s="65">
        <v>0.1</v>
      </c>
      <c r="E93" s="50">
        <v>0.32590000000000002</v>
      </c>
      <c r="F93" s="51">
        <f t="shared" ref="F93" si="19">C93*D93*E93</f>
        <v>107.54700000000001</v>
      </c>
      <c r="G93" s="52">
        <f>'[1]JODHPUR VP'!BZ90+'[1]JODHPUR VP'!$BZ$348</f>
        <v>971.23007600000005</v>
      </c>
      <c r="H93" s="53">
        <f>I93</f>
        <v>12.2998467</v>
      </c>
      <c r="I93" s="52">
        <f>'[1]JODHPUR VP'!CA90</f>
        <v>12.2998467</v>
      </c>
      <c r="J93" s="54">
        <f>L93/G93*10</f>
        <v>1.3295763907130074</v>
      </c>
      <c r="K93" s="60"/>
      <c r="L93" s="52">
        <f>'[1]JODHPUR VP'!CB90+'[1]JODHPUR VP'!$CC$348</f>
        <v>129.13245789999999</v>
      </c>
      <c r="M93" s="59"/>
      <c r="N93" s="59"/>
      <c r="O93" s="54">
        <f>I93+L93</f>
        <v>141.43230459999998</v>
      </c>
      <c r="P93" s="57">
        <f>IFERROR(O93/G93*10,0)</f>
        <v>1.4562183368794273</v>
      </c>
    </row>
    <row r="94" spans="1:16" s="71" customFormat="1" ht="18" customHeight="1" x14ac:dyDescent="0.2">
      <c r="A94" s="73"/>
      <c r="B94" s="72" t="s">
        <v>48</v>
      </c>
      <c r="C94" s="64"/>
      <c r="D94" s="65"/>
      <c r="E94" s="66"/>
      <c r="F94" s="66"/>
      <c r="G94" s="52">
        <f>'[1]JODHPUR VP'!BZ91</f>
        <v>0</v>
      </c>
      <c r="H94" s="53">
        <f>I94</f>
        <v>0</v>
      </c>
      <c r="I94" s="52">
        <f>'[1]JODHPUR VP'!CA91</f>
        <v>0</v>
      </c>
      <c r="J94" s="54"/>
      <c r="K94" s="60"/>
      <c r="L94" s="52">
        <f>'[1]JODHPUR VP'!CB91</f>
        <v>1.1128300000000001E-2</v>
      </c>
      <c r="M94" s="59"/>
      <c r="N94" s="59"/>
      <c r="O94" s="54">
        <f>I94+L94</f>
        <v>1.1128300000000001E-2</v>
      </c>
      <c r="P94" s="70">
        <f>IFERROR(O94/G94*10,0)</f>
        <v>0</v>
      </c>
    </row>
    <row r="95" spans="1:16" s="71" customFormat="1" ht="18" customHeight="1" x14ac:dyDescent="0.2">
      <c r="A95" s="73"/>
      <c r="B95" s="63" t="s">
        <v>52</v>
      </c>
      <c r="C95" s="64"/>
      <c r="D95" s="65"/>
      <c r="E95" s="66"/>
      <c r="F95" s="66"/>
      <c r="G95" s="69">
        <f>G93+G94</f>
        <v>971.23007600000005</v>
      </c>
      <c r="H95" s="69">
        <f>H93+H94</f>
        <v>12.2998467</v>
      </c>
      <c r="I95" s="69">
        <f>I93+I94</f>
        <v>12.2998467</v>
      </c>
      <c r="J95" s="69">
        <f>L95/G95*10</f>
        <v>1.3296909701548409</v>
      </c>
      <c r="K95" s="60"/>
      <c r="L95" s="79">
        <f>L93+L94</f>
        <v>129.14358619999999</v>
      </c>
      <c r="M95" s="59"/>
      <c r="N95" s="59"/>
      <c r="O95" s="69">
        <f>I95+L95</f>
        <v>141.44343289999998</v>
      </c>
      <c r="P95" s="70">
        <f>IFERROR(O95/G95*10,0)</f>
        <v>1.4563329163212608</v>
      </c>
    </row>
    <row r="96" spans="1:16" ht="18" customHeight="1" x14ac:dyDescent="0.2">
      <c r="A96" s="46"/>
      <c r="B96" s="63"/>
      <c r="C96" s="48"/>
      <c r="D96" s="49"/>
      <c r="E96" s="51"/>
      <c r="F96" s="51"/>
      <c r="G96" s="54"/>
      <c r="H96" s="78"/>
      <c r="I96" s="54"/>
      <c r="J96" s="54"/>
      <c r="K96" s="60"/>
      <c r="L96" s="54"/>
      <c r="M96" s="59"/>
      <c r="N96" s="59"/>
      <c r="O96" s="54"/>
      <c r="P96" s="57"/>
    </row>
    <row r="97" spans="1:16" s="71" customFormat="1" ht="18" customHeight="1" x14ac:dyDescent="0.2">
      <c r="A97" s="73" t="s">
        <v>90</v>
      </c>
      <c r="B97" s="63" t="s">
        <v>91</v>
      </c>
      <c r="C97" s="64">
        <v>1000</v>
      </c>
      <c r="D97" s="65">
        <v>0.104</v>
      </c>
      <c r="E97" s="50">
        <v>0.32590000000000002</v>
      </c>
      <c r="F97" s="51">
        <f t="shared" ref="F97" si="20">C97*D97*E97</f>
        <v>33.893599999999999</v>
      </c>
      <c r="G97" s="52">
        <f>'[1]JODHPUR VP'!BZ94</f>
        <v>138.98566099999999</v>
      </c>
      <c r="H97" s="53">
        <f>I97</f>
        <v>26.346609099999998</v>
      </c>
      <c r="I97" s="52">
        <f>'[1]JODHPUR VP'!CA94</f>
        <v>26.346609099999998</v>
      </c>
      <c r="J97" s="54">
        <f>L97/G97*10</f>
        <v>1.6647424010164618</v>
      </c>
      <c r="K97" s="60"/>
      <c r="L97" s="52">
        <f>'[1]JODHPUR VP'!CB94</f>
        <v>23.1375323</v>
      </c>
      <c r="M97" s="59"/>
      <c r="N97" s="59"/>
      <c r="O97" s="54">
        <f>I97+L97</f>
        <v>49.484141399999999</v>
      </c>
      <c r="P97" s="57">
        <f>IFERROR(O97/G97*10,0)</f>
        <v>3.5603774550527194</v>
      </c>
    </row>
    <row r="98" spans="1:16" s="71" customFormat="1" ht="18" customHeight="1" x14ac:dyDescent="0.2">
      <c r="A98" s="73"/>
      <c r="B98" s="72" t="s">
        <v>48</v>
      </c>
      <c r="C98" s="64"/>
      <c r="D98" s="65"/>
      <c r="E98" s="66"/>
      <c r="F98" s="66"/>
      <c r="G98" s="52">
        <f>'[1]JODHPUR VP'!BZ95</f>
        <v>0</v>
      </c>
      <c r="H98" s="53">
        <f>I98</f>
        <v>0</v>
      </c>
      <c r="I98" s="52">
        <f>'[1]JODHPUR VP'!CA95</f>
        <v>0</v>
      </c>
      <c r="J98" s="54"/>
      <c r="K98" s="60"/>
      <c r="L98" s="52">
        <f>'[1]JODHPUR VP'!CB95</f>
        <v>-14.5506387</v>
      </c>
      <c r="M98" s="59"/>
      <c r="N98" s="59"/>
      <c r="O98" s="54">
        <f>I98+L98</f>
        <v>-14.5506387</v>
      </c>
      <c r="P98" s="57"/>
    </row>
    <row r="99" spans="1:16" s="71" customFormat="1" ht="18" customHeight="1" x14ac:dyDescent="0.2">
      <c r="A99" s="73"/>
      <c r="B99" s="63" t="s">
        <v>52</v>
      </c>
      <c r="C99" s="64"/>
      <c r="D99" s="65"/>
      <c r="E99" s="66"/>
      <c r="F99" s="66"/>
      <c r="G99" s="69">
        <f>G97+G98</f>
        <v>138.98566099999999</v>
      </c>
      <c r="H99" s="69">
        <f>H97+H98</f>
        <v>26.346609099999998</v>
      </c>
      <c r="I99" s="69">
        <f>I97+I98</f>
        <v>26.346609099999998</v>
      </c>
      <c r="J99" s="69">
        <f>L99/G99*10</f>
        <v>0.61782586334571588</v>
      </c>
      <c r="K99" s="60"/>
      <c r="L99" s="68">
        <f>L97+L98</f>
        <v>8.5868935999999998</v>
      </c>
      <c r="M99" s="59"/>
      <c r="N99" s="59"/>
      <c r="O99" s="69">
        <f>I99+L99</f>
        <v>34.933502699999998</v>
      </c>
      <c r="P99" s="70">
        <f>IFERROR(O99/G99*10,0)</f>
        <v>2.5134609173819737</v>
      </c>
    </row>
    <row r="100" spans="1:16" ht="18" customHeight="1" x14ac:dyDescent="0.2">
      <c r="A100" s="46"/>
      <c r="B100" s="63"/>
      <c r="C100" s="48"/>
      <c r="D100" s="49"/>
      <c r="E100" s="51"/>
      <c r="F100" s="51"/>
      <c r="G100" s="54"/>
      <c r="H100" s="78"/>
      <c r="I100" s="54"/>
      <c r="J100" s="54"/>
      <c r="K100" s="60"/>
      <c r="L100" s="54"/>
      <c r="M100" s="59"/>
      <c r="N100" s="59"/>
      <c r="O100" s="54"/>
      <c r="P100" s="57"/>
    </row>
    <row r="101" spans="1:16" ht="18" customHeight="1" x14ac:dyDescent="0.2">
      <c r="A101" s="73" t="s">
        <v>92</v>
      </c>
      <c r="B101" s="63" t="s">
        <v>93</v>
      </c>
      <c r="C101" s="64">
        <v>1200</v>
      </c>
      <c r="D101" s="49"/>
      <c r="E101" s="51"/>
      <c r="F101" s="51"/>
      <c r="G101" s="52">
        <f>'[1]JODHPUR VP'!BZ98</f>
        <v>714.94899299999997</v>
      </c>
      <c r="H101" s="53">
        <f>I101</f>
        <v>165.66887009999999</v>
      </c>
      <c r="I101" s="52">
        <f>'[1]JODHPUR VP'!CA98</f>
        <v>165.66887009999999</v>
      </c>
      <c r="J101" s="54">
        <f>L101/G101*10</f>
        <v>1.8177488180614867</v>
      </c>
      <c r="K101" s="60"/>
      <c r="L101" s="52">
        <f>'[1]JODHPUR VP'!CB98</f>
        <v>129.95976870000001</v>
      </c>
      <c r="M101" s="59"/>
      <c r="N101" s="59"/>
      <c r="O101" s="54">
        <f>I101+L101</f>
        <v>295.62863879999998</v>
      </c>
      <c r="P101" s="57">
        <f>IFERROR(O101/G101*10,0)</f>
        <v>4.1349612586977935</v>
      </c>
    </row>
    <row r="102" spans="1:16" ht="18" customHeight="1" x14ac:dyDescent="0.2">
      <c r="A102" s="73"/>
      <c r="B102" s="72" t="s">
        <v>48</v>
      </c>
      <c r="C102" s="64"/>
      <c r="D102" s="49"/>
      <c r="E102" s="51"/>
      <c r="F102" s="51"/>
      <c r="G102" s="52">
        <f>'[1]JODHPUR VP'!BZ99</f>
        <v>0</v>
      </c>
      <c r="H102" s="53">
        <f>I102</f>
        <v>56.361701099999998</v>
      </c>
      <c r="I102" s="52">
        <f>'[1]JODHPUR VP'!CA99</f>
        <v>56.361701099999998</v>
      </c>
      <c r="J102" s="54"/>
      <c r="K102" s="60"/>
      <c r="L102" s="52">
        <f>'[1]JODHPUR VP'!CB99</f>
        <v>6.0103384000000002</v>
      </c>
      <c r="M102" s="59"/>
      <c r="N102" s="59"/>
      <c r="O102" s="54">
        <f>I102+L102</f>
        <v>62.3720395</v>
      </c>
      <c r="P102" s="57"/>
    </row>
    <row r="103" spans="1:16" ht="18" customHeight="1" x14ac:dyDescent="0.2">
      <c r="A103" s="73"/>
      <c r="B103" s="63" t="s">
        <v>52</v>
      </c>
      <c r="C103" s="64"/>
      <c r="D103" s="49"/>
      <c r="E103" s="51"/>
      <c r="F103" s="51"/>
      <c r="G103" s="69">
        <f>G101+G102</f>
        <v>714.94899299999997</v>
      </c>
      <c r="H103" s="69">
        <f>H101+H102</f>
        <v>222.0305712</v>
      </c>
      <c r="I103" s="69">
        <f>I101+I102</f>
        <v>222.0305712</v>
      </c>
      <c r="J103" s="69">
        <f>L103/G103*10</f>
        <v>1.9018154921717612</v>
      </c>
      <c r="K103" s="60"/>
      <c r="L103" s="69">
        <f>L101+L102</f>
        <v>135.97010710000001</v>
      </c>
      <c r="M103" s="59"/>
      <c r="N103" s="59"/>
      <c r="O103" s="69">
        <f>I103+L103</f>
        <v>358.0006783</v>
      </c>
      <c r="P103" s="70">
        <f>IFERROR(O103/G103*10,0)</f>
        <v>5.0073597110444492</v>
      </c>
    </row>
    <row r="104" spans="1:16" ht="18" customHeight="1" x14ac:dyDescent="0.2">
      <c r="A104" s="46"/>
      <c r="B104" s="63"/>
      <c r="C104" s="48"/>
      <c r="D104" s="49"/>
      <c r="E104" s="51"/>
      <c r="F104" s="51"/>
      <c r="G104" s="54"/>
      <c r="H104" s="78"/>
      <c r="I104" s="54"/>
      <c r="J104" s="54"/>
      <c r="K104" s="60"/>
      <c r="L104" s="54"/>
      <c r="M104" s="59"/>
      <c r="N104" s="59"/>
      <c r="O104" s="54"/>
      <c r="P104" s="57"/>
    </row>
    <row r="105" spans="1:16" ht="18" customHeight="1" x14ac:dyDescent="0.2">
      <c r="A105" s="73" t="s">
        <v>94</v>
      </c>
      <c r="B105" s="63" t="s">
        <v>95</v>
      </c>
      <c r="C105" s="64">
        <v>250</v>
      </c>
      <c r="D105" s="49"/>
      <c r="E105" s="51"/>
      <c r="F105" s="51"/>
      <c r="G105" s="52">
        <f>'[1]JODHPUR VP'!BZ102</f>
        <v>471.16365400000001</v>
      </c>
      <c r="H105" s="53">
        <f>I105</f>
        <v>81.387515500000006</v>
      </c>
      <c r="I105" s="52">
        <f>'[1]JODHPUR VP'!CA102</f>
        <v>81.387515500000006</v>
      </c>
      <c r="J105" s="54">
        <f>L105/G105*10</f>
        <v>1.791201803948995</v>
      </c>
      <c r="K105" s="60"/>
      <c r="L105" s="52">
        <f>'[1]JODHPUR VP'!CB102</f>
        <v>84.394918700000005</v>
      </c>
      <c r="M105" s="59"/>
      <c r="N105" s="59"/>
      <c r="O105" s="54">
        <f>I105+L105</f>
        <v>165.78243420000001</v>
      </c>
      <c r="P105" s="57">
        <f>IFERROR(O105/G105*10,0)</f>
        <v>3.5185743380791425</v>
      </c>
    </row>
    <row r="106" spans="1:16" ht="18" customHeight="1" x14ac:dyDescent="0.2">
      <c r="A106" s="73"/>
      <c r="B106" s="72" t="s">
        <v>48</v>
      </c>
      <c r="C106" s="64"/>
      <c r="D106" s="49"/>
      <c r="E106" s="51"/>
      <c r="F106" s="51"/>
      <c r="G106" s="52">
        <f>'[1]JODHPUR VP'!BZ103</f>
        <v>0</v>
      </c>
      <c r="H106" s="53">
        <f>I106</f>
        <v>0</v>
      </c>
      <c r="I106" s="52">
        <f>'[1]JODHPUR VP'!CA103</f>
        <v>0</v>
      </c>
      <c r="J106" s="54"/>
      <c r="K106" s="60"/>
      <c r="L106" s="52">
        <f>'[1]JODHPUR VP'!CB103</f>
        <v>-2.4162734000000001</v>
      </c>
      <c r="M106" s="59"/>
      <c r="N106" s="59"/>
      <c r="O106" s="54">
        <f>I106+L106</f>
        <v>-2.4162734000000001</v>
      </c>
      <c r="P106" s="57"/>
    </row>
    <row r="107" spans="1:16" ht="18" customHeight="1" x14ac:dyDescent="0.2">
      <c r="A107" s="73"/>
      <c r="B107" s="63" t="s">
        <v>52</v>
      </c>
      <c r="C107" s="64"/>
      <c r="D107" s="49"/>
      <c r="E107" s="51"/>
      <c r="F107" s="51"/>
      <c r="G107" s="69">
        <f>G105+G106</f>
        <v>471.16365400000001</v>
      </c>
      <c r="H107" s="69">
        <f>H105+H106</f>
        <v>81.387515500000006</v>
      </c>
      <c r="I107" s="69">
        <f>I105+I106</f>
        <v>81.387515500000006</v>
      </c>
      <c r="J107" s="69">
        <f>L107/G107*10</f>
        <v>1.7399187013691004</v>
      </c>
      <c r="K107" s="60"/>
      <c r="L107" s="69">
        <f>L105+L106</f>
        <v>81.978645300000011</v>
      </c>
      <c r="M107" s="59"/>
      <c r="N107" s="59"/>
      <c r="O107" s="69">
        <f>I107+L107</f>
        <v>163.36616080000002</v>
      </c>
      <c r="P107" s="70">
        <f>IFERROR(O107/G107*10,0)</f>
        <v>3.467291235499248</v>
      </c>
    </row>
    <row r="108" spans="1:16" ht="18" customHeight="1" x14ac:dyDescent="0.2">
      <c r="A108" s="46"/>
      <c r="B108" s="63"/>
      <c r="C108" s="48"/>
      <c r="D108" s="49"/>
      <c r="E108" s="51"/>
      <c r="F108" s="51"/>
      <c r="G108" s="54"/>
      <c r="H108" s="78"/>
      <c r="I108" s="54"/>
      <c r="J108" s="54"/>
      <c r="K108" s="60"/>
      <c r="L108" s="54"/>
      <c r="M108" s="59"/>
      <c r="N108" s="59"/>
      <c r="O108" s="54"/>
      <c r="P108" s="57"/>
    </row>
    <row r="109" spans="1:16" ht="18" customHeight="1" x14ac:dyDescent="0.2">
      <c r="A109" s="73" t="s">
        <v>96</v>
      </c>
      <c r="B109" s="63" t="s">
        <v>97</v>
      </c>
      <c r="C109" s="48">
        <v>1200</v>
      </c>
      <c r="D109" s="49"/>
      <c r="E109" s="51"/>
      <c r="F109" s="51"/>
      <c r="G109" s="52">
        <f>'[1]JODHPUR VP'!BZ106</f>
        <v>148.884468</v>
      </c>
      <c r="H109" s="53">
        <f>I109</f>
        <v>46.406202299999997</v>
      </c>
      <c r="I109" s="52">
        <f>'[1]JODHPUR VP'!CA106</f>
        <v>46.406202299999997</v>
      </c>
      <c r="J109" s="54">
        <f>L109/G109*10</f>
        <v>2.6673058199731079</v>
      </c>
      <c r="K109" s="60"/>
      <c r="L109" s="52">
        <f>'[1]JODHPUR VP'!CB106</f>
        <v>39.712040799999997</v>
      </c>
      <c r="M109" s="59"/>
      <c r="N109" s="59"/>
      <c r="O109" s="54">
        <f>I109+L109</f>
        <v>86.118243100000001</v>
      </c>
      <c r="P109" s="57">
        <f>IFERROR(O109/G109*10,0)</f>
        <v>5.7842328522811393</v>
      </c>
    </row>
    <row r="110" spans="1:16" ht="18" customHeight="1" x14ac:dyDescent="0.2">
      <c r="A110" s="46"/>
      <c r="B110" s="72" t="s">
        <v>48</v>
      </c>
      <c r="C110" s="48"/>
      <c r="D110" s="49"/>
      <c r="E110" s="51"/>
      <c r="F110" s="51"/>
      <c r="G110" s="52">
        <f>'[1]JODHPUR VP'!BZ107</f>
        <v>0</v>
      </c>
      <c r="H110" s="53">
        <f>I110</f>
        <v>0</v>
      </c>
      <c r="I110" s="52">
        <f>'[1]JODHPUR VP'!CA107</f>
        <v>0</v>
      </c>
      <c r="J110" s="54"/>
      <c r="K110" s="60"/>
      <c r="L110" s="52">
        <f>'[1]JODHPUR VP'!CB107</f>
        <v>0</v>
      </c>
      <c r="M110" s="59"/>
      <c r="N110" s="59"/>
      <c r="O110" s="54">
        <f>I110+L110</f>
        <v>0</v>
      </c>
      <c r="P110" s="57"/>
    </row>
    <row r="111" spans="1:16" ht="18" customHeight="1" x14ac:dyDescent="0.2">
      <c r="A111" s="46"/>
      <c r="B111" s="63" t="s">
        <v>52</v>
      </c>
      <c r="C111" s="48"/>
      <c r="D111" s="49"/>
      <c r="E111" s="51"/>
      <c r="F111" s="51"/>
      <c r="G111" s="69">
        <f>G109+G110</f>
        <v>148.884468</v>
      </c>
      <c r="H111" s="69">
        <f>H109+H110</f>
        <v>46.406202299999997</v>
      </c>
      <c r="I111" s="69">
        <f>I109+I110</f>
        <v>46.406202299999997</v>
      </c>
      <c r="J111" s="69">
        <f>L111/G111*10</f>
        <v>2.6673058199731079</v>
      </c>
      <c r="K111" s="60"/>
      <c r="L111" s="69">
        <f>L109+L110</f>
        <v>39.712040799999997</v>
      </c>
      <c r="M111" s="59"/>
      <c r="N111" s="59"/>
      <c r="O111" s="69">
        <f>I111+L111</f>
        <v>86.118243100000001</v>
      </c>
      <c r="P111" s="70">
        <f>IFERROR(O111/G111*10,0)</f>
        <v>5.7842328522811393</v>
      </c>
    </row>
    <row r="112" spans="1:16" ht="18" customHeight="1" x14ac:dyDescent="0.2">
      <c r="A112" s="46"/>
      <c r="B112" s="47"/>
      <c r="C112" s="48"/>
      <c r="D112" s="49"/>
      <c r="E112" s="51"/>
      <c r="F112" s="51"/>
      <c r="G112" s="54"/>
      <c r="H112" s="78"/>
      <c r="I112" s="54"/>
      <c r="J112" s="69"/>
      <c r="K112" s="60"/>
      <c r="L112" s="54"/>
      <c r="M112" s="59"/>
      <c r="N112" s="59"/>
      <c r="O112" s="69">
        <f t="shared" ref="O112:O115" si="21">I112+L112</f>
        <v>0</v>
      </c>
      <c r="P112" s="57"/>
    </row>
    <row r="113" spans="1:16" ht="18" customHeight="1" x14ac:dyDescent="0.2">
      <c r="A113" s="46" t="s">
        <v>98</v>
      </c>
      <c r="B113" s="63" t="s">
        <v>99</v>
      </c>
      <c r="C113" s="48"/>
      <c r="D113" s="49"/>
      <c r="E113" s="51"/>
      <c r="F113" s="51"/>
      <c r="G113" s="54">
        <f>'[1]JODHPUR VP'!BZ110</f>
        <v>155.42668599999999</v>
      </c>
      <c r="H113" s="78">
        <f>I113</f>
        <v>0</v>
      </c>
      <c r="I113" s="54">
        <f>'[1]JODHPUR VP'!CA110</f>
        <v>0</v>
      </c>
      <c r="J113" s="69">
        <f t="shared" ref="J113" si="22">L113/G113*10</f>
        <v>2.8800000084927504</v>
      </c>
      <c r="K113" s="60"/>
      <c r="L113" s="54">
        <f>'[1]JODHPUR VP'!CB110</f>
        <v>44.762885699999998</v>
      </c>
      <c r="M113" s="59"/>
      <c r="N113" s="59"/>
      <c r="O113" s="69">
        <f t="shared" si="21"/>
        <v>44.762885699999998</v>
      </c>
      <c r="P113" s="70">
        <f>IFERROR(O113/G113*10,0)</f>
        <v>2.8800000084927504</v>
      </c>
    </row>
    <row r="114" spans="1:16" ht="18" customHeight="1" x14ac:dyDescent="0.2">
      <c r="A114" s="46"/>
      <c r="B114" s="72" t="s">
        <v>100</v>
      </c>
      <c r="C114" s="48"/>
      <c r="D114" s="49"/>
      <c r="E114" s="51"/>
      <c r="F114" s="51"/>
      <c r="G114" s="54">
        <f>'[1]JODHPUR VP'!BZ111</f>
        <v>0</v>
      </c>
      <c r="H114" s="78">
        <f>I114</f>
        <v>0</v>
      </c>
      <c r="I114" s="54">
        <f>'[1]JODHPUR VP'!CA111</f>
        <v>0</v>
      </c>
      <c r="J114" s="69"/>
      <c r="K114" s="60"/>
      <c r="L114" s="54">
        <f>'[1]JODHPUR VP'!CB111</f>
        <v>0</v>
      </c>
      <c r="M114" s="59"/>
      <c r="N114" s="59"/>
      <c r="O114" s="69">
        <f t="shared" si="21"/>
        <v>0</v>
      </c>
      <c r="P114" s="57"/>
    </row>
    <row r="115" spans="1:16" ht="18" customHeight="1" x14ac:dyDescent="0.2">
      <c r="A115" s="46"/>
      <c r="B115" s="63" t="s">
        <v>101</v>
      </c>
      <c r="C115" s="48"/>
      <c r="D115" s="49"/>
      <c r="E115" s="51"/>
      <c r="F115" s="51"/>
      <c r="G115" s="54">
        <f>G113+G114</f>
        <v>155.42668599999999</v>
      </c>
      <c r="H115" s="54">
        <f t="shared" ref="H115:J115" si="23">H113+H114</f>
        <v>0</v>
      </c>
      <c r="I115" s="54">
        <f>I113+I114</f>
        <v>0</v>
      </c>
      <c r="J115" s="54">
        <f t="shared" si="23"/>
        <v>2.8800000084927504</v>
      </c>
      <c r="K115" s="60"/>
      <c r="L115" s="54">
        <f>L113+L114</f>
        <v>44.762885699999998</v>
      </c>
      <c r="M115" s="59"/>
      <c r="N115" s="59"/>
      <c r="O115" s="69">
        <f t="shared" si="21"/>
        <v>44.762885699999998</v>
      </c>
      <c r="P115" s="70">
        <f>IFERROR(O115/G115*10,0)</f>
        <v>2.8800000084927504</v>
      </c>
    </row>
    <row r="116" spans="1:16" ht="18" customHeight="1" x14ac:dyDescent="0.2">
      <c r="A116" s="46"/>
      <c r="B116" s="47"/>
      <c r="C116" s="48"/>
      <c r="D116" s="49"/>
      <c r="E116" s="51"/>
      <c r="F116" s="51"/>
      <c r="G116" s="54"/>
      <c r="H116" s="78"/>
      <c r="I116" s="54"/>
      <c r="J116" s="54"/>
      <c r="K116" s="60"/>
      <c r="L116" s="54"/>
      <c r="M116" s="59"/>
      <c r="N116" s="59"/>
      <c r="O116" s="54"/>
      <c r="P116" s="57"/>
    </row>
    <row r="117" spans="1:16" ht="18" customHeight="1" x14ac:dyDescent="0.2">
      <c r="A117" s="73" t="s">
        <v>102</v>
      </c>
      <c r="B117" s="63" t="s">
        <v>103</v>
      </c>
      <c r="C117" s="48"/>
      <c r="D117" s="49"/>
      <c r="E117" s="51"/>
      <c r="F117" s="51"/>
      <c r="G117" s="54"/>
      <c r="H117" s="78"/>
      <c r="I117" s="54"/>
      <c r="J117" s="54"/>
      <c r="K117" s="60"/>
      <c r="L117" s="54"/>
      <c r="M117" s="59"/>
      <c r="N117" s="59"/>
      <c r="O117" s="54"/>
      <c r="P117" s="57"/>
    </row>
    <row r="118" spans="1:16" s="71" customFormat="1" ht="18" customHeight="1" x14ac:dyDescent="0.2">
      <c r="A118" s="46">
        <v>1</v>
      </c>
      <c r="B118" s="47" t="s">
        <v>104</v>
      </c>
      <c r="C118" s="64">
        <v>440</v>
      </c>
      <c r="D118" s="65">
        <v>0.1</v>
      </c>
      <c r="E118" s="50">
        <v>0.32590000000000002</v>
      </c>
      <c r="F118" s="51">
        <f t="shared" ref="F118" si="24">C118*D118*E118</f>
        <v>14.339600000000001</v>
      </c>
      <c r="G118" s="52">
        <f>'[1]JODHPUR VP'!BZ115</f>
        <v>104.668559</v>
      </c>
      <c r="H118" s="53">
        <f>I118</f>
        <v>0</v>
      </c>
      <c r="I118" s="52">
        <f>'[1]JODHPUR VP'!CA115</f>
        <v>0</v>
      </c>
      <c r="J118" s="54">
        <f>L118/G118*10</f>
        <v>3.0313522038647727</v>
      </c>
      <c r="K118" s="60"/>
      <c r="L118" s="52">
        <f>'[1]JODHPUR VP'!CB115+'[1]JODHPUR VP'!$CC$355</f>
        <v>31.728726699999999</v>
      </c>
      <c r="M118" s="59"/>
      <c r="N118" s="59"/>
      <c r="O118" s="54">
        <f>I118+L118</f>
        <v>31.728726699999999</v>
      </c>
      <c r="P118" s="57">
        <f>IFERROR(O118/G118*10,0)</f>
        <v>3.0313522038647727</v>
      </c>
    </row>
    <row r="119" spans="1:16" ht="18" customHeight="1" x14ac:dyDescent="0.2">
      <c r="A119" s="46"/>
      <c r="B119" s="72" t="s">
        <v>48</v>
      </c>
      <c r="C119" s="48"/>
      <c r="D119" s="49"/>
      <c r="E119" s="51"/>
      <c r="F119" s="51"/>
      <c r="G119" s="52">
        <f>'[1]JODHPUR VP'!BZ116</f>
        <v>0</v>
      </c>
      <c r="H119" s="53">
        <f>I119</f>
        <v>0</v>
      </c>
      <c r="I119" s="52">
        <f>'[1]JODHPUR VP'!CA116</f>
        <v>0</v>
      </c>
      <c r="J119" s="54"/>
      <c r="K119" s="60"/>
      <c r="L119" s="52">
        <f>'[1]JODHPUR VP'!CB116</f>
        <v>0.3691333</v>
      </c>
      <c r="M119" s="59"/>
      <c r="N119" s="59"/>
      <c r="O119" s="54">
        <f>I119+L119</f>
        <v>0.3691333</v>
      </c>
      <c r="P119" s="57">
        <f>J119+M119</f>
        <v>0</v>
      </c>
    </row>
    <row r="120" spans="1:16" ht="18" customHeight="1" x14ac:dyDescent="0.2">
      <c r="A120" s="46"/>
      <c r="B120" s="47" t="s">
        <v>105</v>
      </c>
      <c r="C120" s="48">
        <f>SUM(C118:C119)</f>
        <v>440</v>
      </c>
      <c r="D120" s="49">
        <v>0.1</v>
      </c>
      <c r="E120" s="51"/>
      <c r="F120" s="81">
        <f>SUM(F118:F119)</f>
        <v>14.339600000000001</v>
      </c>
      <c r="G120" s="69">
        <f>G118+G119</f>
        <v>104.668559</v>
      </c>
      <c r="H120" s="69">
        <f>H118+H119</f>
        <v>0</v>
      </c>
      <c r="I120" s="69">
        <f>I118+I119</f>
        <v>0</v>
      </c>
      <c r="J120" s="69">
        <f>L120/G120*10</f>
        <v>3.0666190789920016</v>
      </c>
      <c r="K120" s="60"/>
      <c r="L120" s="69">
        <f>L118+L119</f>
        <v>32.097859999999997</v>
      </c>
      <c r="M120" s="59"/>
      <c r="N120" s="59"/>
      <c r="O120" s="69">
        <f>I120+L120</f>
        <v>32.097859999999997</v>
      </c>
      <c r="P120" s="70">
        <f>IFERROR(O120/G120*10,0)</f>
        <v>3.0666190789920016</v>
      </c>
    </row>
    <row r="121" spans="1:16" ht="18" customHeight="1" x14ac:dyDescent="0.2">
      <c r="A121" s="46"/>
      <c r="B121" s="47"/>
      <c r="C121" s="48"/>
      <c r="D121" s="49"/>
      <c r="E121" s="51"/>
      <c r="F121" s="81"/>
      <c r="G121" s="69"/>
      <c r="H121" s="78"/>
      <c r="I121" s="69"/>
      <c r="J121" s="54"/>
      <c r="K121" s="60"/>
      <c r="L121" s="69"/>
      <c r="M121" s="59"/>
      <c r="N121" s="59"/>
      <c r="O121" s="54"/>
      <c r="P121" s="57"/>
    </row>
    <row r="122" spans="1:16" ht="18" customHeight="1" x14ac:dyDescent="0.2">
      <c r="A122" s="73" t="s">
        <v>106</v>
      </c>
      <c r="B122" s="63" t="s">
        <v>107</v>
      </c>
      <c r="C122" s="48"/>
      <c r="D122" s="49"/>
      <c r="E122" s="51"/>
      <c r="F122" s="51"/>
      <c r="G122" s="54"/>
      <c r="H122" s="78"/>
      <c r="I122" s="54"/>
      <c r="J122" s="54"/>
      <c r="K122" s="60"/>
      <c r="L122" s="54"/>
      <c r="M122" s="59"/>
      <c r="N122" s="59"/>
      <c r="O122" s="54"/>
      <c r="P122" s="57"/>
    </row>
    <row r="123" spans="1:16" ht="18" customHeight="1" x14ac:dyDescent="0.2">
      <c r="A123" s="46">
        <v>1</v>
      </c>
      <c r="B123" s="47" t="s">
        <v>108</v>
      </c>
      <c r="C123" s="48">
        <v>200</v>
      </c>
      <c r="D123" s="49">
        <v>1</v>
      </c>
      <c r="E123" s="50">
        <v>0.32590000000000002</v>
      </c>
      <c r="F123" s="51">
        <f t="shared" ref="F123:F125" si="25">C123*D123*E123</f>
        <v>65.180000000000007</v>
      </c>
      <c r="G123" s="52">
        <f>'[1]JODHPUR VP'!BZ120</f>
        <v>385.69799399999999</v>
      </c>
      <c r="H123" s="53">
        <f>[2]JODHPUR_VP!CA116</f>
        <v>0</v>
      </c>
      <c r="I123" s="52">
        <f>'[1]JODHPUR VP'!CA120</f>
        <v>0</v>
      </c>
      <c r="J123" s="54">
        <f>L123/G123*10</f>
        <v>3.3325852143270418</v>
      </c>
      <c r="K123" s="60"/>
      <c r="L123" s="52">
        <f>'[1]JODHPUR VP'!CB120+'[1]JODHPUR VP'!$CC$354</f>
        <v>128.5371432</v>
      </c>
      <c r="M123" s="59"/>
      <c r="N123" s="59"/>
      <c r="O123" s="54">
        <f t="shared" ref="O123:O134" si="26">I123+L123</f>
        <v>128.5371432</v>
      </c>
      <c r="P123" s="57">
        <f t="shared" ref="P123:P138" si="27">IFERROR(O123/G123*10,0)</f>
        <v>3.3325852143270418</v>
      </c>
    </row>
    <row r="124" spans="1:16" ht="18" customHeight="1" x14ac:dyDescent="0.2">
      <c r="A124" s="46">
        <v>2</v>
      </c>
      <c r="B124" s="47" t="s">
        <v>109</v>
      </c>
      <c r="C124" s="48">
        <v>440</v>
      </c>
      <c r="D124" s="49">
        <v>0.28410000000000002</v>
      </c>
      <c r="E124" s="50">
        <v>0.32590000000000002</v>
      </c>
      <c r="F124" s="51">
        <f t="shared" si="25"/>
        <v>40.738803600000004</v>
      </c>
      <c r="G124" s="52">
        <f>'[1]JODHPUR VP'!BZ121</f>
        <v>315.76298000000003</v>
      </c>
      <c r="H124" s="53">
        <f>[2]JODHPUR_VP!CA117</f>
        <v>0</v>
      </c>
      <c r="I124" s="52">
        <f>'[1]JODHPUR VP'!CA121</f>
        <v>0</v>
      </c>
      <c r="J124" s="54">
        <f>L124/G124*10</f>
        <v>3.3735590790282002</v>
      </c>
      <c r="K124" s="60"/>
      <c r="L124" s="52">
        <f>'[1]JODHPUR VP'!CB121</f>
        <v>106.5245068</v>
      </c>
      <c r="M124" s="59"/>
      <c r="N124" s="59"/>
      <c r="O124" s="54">
        <f t="shared" si="26"/>
        <v>106.5245068</v>
      </c>
      <c r="P124" s="57">
        <f t="shared" si="27"/>
        <v>3.3735590790282002</v>
      </c>
    </row>
    <row r="125" spans="1:16" ht="18" customHeight="1" x14ac:dyDescent="0.2">
      <c r="A125" s="46">
        <v>3</v>
      </c>
      <c r="B125" s="47" t="s">
        <v>110</v>
      </c>
      <c r="C125" s="48">
        <v>440</v>
      </c>
      <c r="D125" s="49">
        <v>0.19940000000000002</v>
      </c>
      <c r="E125" s="50">
        <v>0.32590000000000002</v>
      </c>
      <c r="F125" s="51">
        <f t="shared" si="25"/>
        <v>28.593162400000004</v>
      </c>
      <c r="G125" s="52">
        <f>'[1]JODHPUR VP'!BZ122</f>
        <v>207.34041999999999</v>
      </c>
      <c r="H125" s="53">
        <f>[2]JODHPUR_VP!CA118</f>
        <v>0</v>
      </c>
      <c r="I125" s="52">
        <f>'[1]JODHPUR VP'!CA122</f>
        <v>0</v>
      </c>
      <c r="J125" s="54">
        <f>L125/G125*10</f>
        <v>3.9415178285063761</v>
      </c>
      <c r="K125" s="60"/>
      <c r="L125" s="52">
        <f>'[1]JODHPUR VP'!CB122</f>
        <v>81.723596200000003</v>
      </c>
      <c r="M125" s="59"/>
      <c r="N125" s="59"/>
      <c r="O125" s="54">
        <f t="shared" si="26"/>
        <v>81.723596200000003</v>
      </c>
      <c r="P125" s="57">
        <f t="shared" si="27"/>
        <v>3.9415178285063761</v>
      </c>
    </row>
    <row r="126" spans="1:16" ht="18" customHeight="1" x14ac:dyDescent="0.2">
      <c r="A126" s="46">
        <v>4</v>
      </c>
      <c r="B126" s="47" t="s">
        <v>111</v>
      </c>
      <c r="C126" s="48"/>
      <c r="D126" s="49"/>
      <c r="E126" s="50"/>
      <c r="F126" s="51"/>
      <c r="G126" s="52">
        <f>'[1]JODHPUR VP'!BZ123</f>
        <v>0</v>
      </c>
      <c r="H126" s="53">
        <f>[2]JODHPUR_VP!CA119</f>
        <v>0</v>
      </c>
      <c r="I126" s="52">
        <f>'[1]JODHPUR VP'!CA123</f>
        <v>0</v>
      </c>
      <c r="J126" s="54"/>
      <c r="K126" s="60"/>
      <c r="L126" s="52">
        <f>'[1]JODHPUR VP'!CB123</f>
        <v>0</v>
      </c>
      <c r="M126" s="59"/>
      <c r="N126" s="59"/>
      <c r="O126" s="54">
        <f t="shared" si="26"/>
        <v>0</v>
      </c>
      <c r="P126" s="57">
        <f t="shared" si="27"/>
        <v>0</v>
      </c>
    </row>
    <row r="127" spans="1:16" s="71" customFormat="1" ht="18" customHeight="1" x14ac:dyDescent="0.2">
      <c r="A127" s="46"/>
      <c r="B127" s="63" t="s">
        <v>47</v>
      </c>
      <c r="C127" s="64">
        <f>SUM(C123:C126)</f>
        <v>1080</v>
      </c>
      <c r="D127" s="65"/>
      <c r="E127" s="66"/>
      <c r="F127" s="67">
        <f>SUM(F123:F126)</f>
        <v>134.51196600000003</v>
      </c>
      <c r="G127" s="69">
        <f>SUM(G123:G126)</f>
        <v>908.80139400000007</v>
      </c>
      <c r="H127" s="69">
        <f>SUM(H123:H126)</f>
        <v>0</v>
      </c>
      <c r="I127" s="69">
        <f>SUM(I123:I126)</f>
        <v>0</v>
      </c>
      <c r="J127" s="69">
        <f>L127/G127*10</f>
        <v>3.4857478024511037</v>
      </c>
      <c r="K127" s="60"/>
      <c r="L127" s="69">
        <f>SUM(L123:L126)</f>
        <v>316.78524619999996</v>
      </c>
      <c r="M127" s="59"/>
      <c r="N127" s="59"/>
      <c r="O127" s="69">
        <f t="shared" si="26"/>
        <v>316.78524619999996</v>
      </c>
      <c r="P127" s="70">
        <f t="shared" si="27"/>
        <v>3.4857478024511037</v>
      </c>
    </row>
    <row r="128" spans="1:16" ht="18" customHeight="1" x14ac:dyDescent="0.2">
      <c r="A128" s="46"/>
      <c r="B128" s="72" t="s">
        <v>48</v>
      </c>
      <c r="C128" s="48"/>
      <c r="D128" s="49"/>
      <c r="E128" s="51"/>
      <c r="F128" s="51"/>
      <c r="G128" s="52">
        <f>'[1]JODHPUR VP'!$BZ$125</f>
        <v>0</v>
      </c>
      <c r="H128" s="53">
        <f>[2]JODHPUR_VP!$CA$121+H377</f>
        <v>0</v>
      </c>
      <c r="I128" s="52">
        <f>'[1]JODHPUR VP'!CA125</f>
        <v>0</v>
      </c>
      <c r="J128" s="54"/>
      <c r="K128" s="60"/>
      <c r="L128" s="52">
        <f>'[1]JODHPUR VP'!CB125</f>
        <v>-2.7528985000000001</v>
      </c>
      <c r="M128" s="59"/>
      <c r="N128" s="59"/>
      <c r="O128" s="69">
        <f t="shared" si="26"/>
        <v>-2.7528985000000001</v>
      </c>
      <c r="P128" s="57">
        <f t="shared" si="27"/>
        <v>0</v>
      </c>
    </row>
    <row r="129" spans="1:18" ht="18" customHeight="1" x14ac:dyDescent="0.2">
      <c r="A129" s="46"/>
      <c r="B129" s="63" t="s">
        <v>52</v>
      </c>
      <c r="C129" s="48">
        <f>SUM(C127:C128)</f>
        <v>1080</v>
      </c>
      <c r="D129" s="49">
        <v>0</v>
      </c>
      <c r="E129" s="51">
        <f>SUM(E127:E128)</f>
        <v>0</v>
      </c>
      <c r="F129" s="51">
        <f>SUM(F127:F128)</f>
        <v>134.51196600000003</v>
      </c>
      <c r="G129" s="69">
        <f>G127+G128</f>
        <v>908.80139400000007</v>
      </c>
      <c r="H129" s="69">
        <f>H127+H128</f>
        <v>0</v>
      </c>
      <c r="I129" s="69">
        <f>I127+I128</f>
        <v>0</v>
      </c>
      <c r="J129" s="69">
        <f>L129/G129*10</f>
        <v>3.4554562721104269</v>
      </c>
      <c r="K129" s="60"/>
      <c r="L129" s="69">
        <f>L127+L128</f>
        <v>314.03234769999995</v>
      </c>
      <c r="M129" s="59"/>
      <c r="N129" s="59"/>
      <c r="O129" s="69">
        <f t="shared" si="26"/>
        <v>314.03234769999995</v>
      </c>
      <c r="P129" s="70">
        <f t="shared" si="27"/>
        <v>3.4554562721104269</v>
      </c>
    </row>
    <row r="130" spans="1:18" ht="18" customHeight="1" x14ac:dyDescent="0.2">
      <c r="A130" s="46"/>
      <c r="B130" s="63"/>
      <c r="C130" s="48"/>
      <c r="D130" s="49"/>
      <c r="E130" s="51"/>
      <c r="F130" s="51"/>
      <c r="G130" s="69"/>
      <c r="H130" s="78"/>
      <c r="I130" s="69"/>
      <c r="J130" s="54"/>
      <c r="K130" s="60"/>
      <c r="L130" s="69"/>
      <c r="M130" s="59"/>
      <c r="N130" s="59"/>
      <c r="O130" s="54"/>
      <c r="P130" s="57"/>
    </row>
    <row r="131" spans="1:18" ht="18" customHeight="1" x14ac:dyDescent="0.2">
      <c r="A131" s="73" t="s">
        <v>106</v>
      </c>
      <c r="B131" s="63" t="s">
        <v>112</v>
      </c>
      <c r="C131" s="48"/>
      <c r="D131" s="49"/>
      <c r="E131" s="51"/>
      <c r="F131" s="51"/>
      <c r="G131" s="69"/>
      <c r="H131" s="78"/>
      <c r="I131" s="69"/>
      <c r="J131" s="54"/>
      <c r="K131" s="60"/>
      <c r="L131" s="69"/>
      <c r="M131" s="59"/>
      <c r="N131" s="59"/>
      <c r="O131" s="54"/>
      <c r="P131" s="57"/>
    </row>
    <row r="132" spans="1:18" ht="18" customHeight="1" x14ac:dyDescent="0.2">
      <c r="A132" s="82"/>
      <c r="B132" s="83" t="s">
        <v>113</v>
      </c>
      <c r="C132" s="48">
        <v>1000</v>
      </c>
      <c r="D132" s="49">
        <v>7.4999999999999997E-2</v>
      </c>
      <c r="E132" s="50">
        <v>0.32590000000000002</v>
      </c>
      <c r="F132" s="51">
        <f t="shared" ref="F132:F133" si="28">C132*D132*E132</f>
        <v>24.442500000000003</v>
      </c>
      <c r="G132" s="52">
        <f>'[1]JODHPUR VP'!BZ129</f>
        <v>75.130309999999994</v>
      </c>
      <c r="H132" s="53">
        <f>I132</f>
        <v>14.7217606</v>
      </c>
      <c r="I132" s="52">
        <f>'[1]JODHPUR VP'!CA129</f>
        <v>14.7217606</v>
      </c>
      <c r="J132" s="54">
        <f>L132/G132*10</f>
        <v>1.9108983737721832</v>
      </c>
      <c r="K132" s="60"/>
      <c r="L132" s="52">
        <f>'[1]JODHPUR VP'!CB129+'[1]JODHPUR VP'!$CC$341+'[1]JODHPUR VP'!$CC$342+'[1]JODHPUR VP'!$CC$352</f>
        <v>14.356638719999998</v>
      </c>
      <c r="M132" s="59"/>
      <c r="N132" s="59"/>
      <c r="O132" s="54">
        <f t="shared" si="26"/>
        <v>29.078399319999995</v>
      </c>
      <c r="P132" s="57">
        <f t="shared" si="27"/>
        <v>3.8703952266402197</v>
      </c>
    </row>
    <row r="133" spans="1:18" ht="18" customHeight="1" x14ac:dyDescent="0.2">
      <c r="A133" s="82"/>
      <c r="B133" s="83" t="s">
        <v>114</v>
      </c>
      <c r="C133" s="48">
        <v>400</v>
      </c>
      <c r="D133" s="49">
        <v>8.3599999999999994E-2</v>
      </c>
      <c r="E133" s="50">
        <v>0.32590000000000002</v>
      </c>
      <c r="F133" s="51">
        <f t="shared" si="28"/>
        <v>10.898096000000001</v>
      </c>
      <c r="G133" s="52">
        <f>'[1]JODHPUR VP'!BZ130</f>
        <v>31.553190000000001</v>
      </c>
      <c r="H133" s="53">
        <f>I133</f>
        <v>7.2700670000000001</v>
      </c>
      <c r="I133" s="52">
        <f>'[1]JODHPUR VP'!CA130</f>
        <v>7.2700670000000001</v>
      </c>
      <c r="J133" s="54">
        <f>L133/G133*10</f>
        <v>2.3039958241940037</v>
      </c>
      <c r="K133" s="60"/>
      <c r="L133" s="52">
        <f>'[1]JODHPUR VP'!CB130</f>
        <v>7.2698418</v>
      </c>
      <c r="M133" s="59"/>
      <c r="N133" s="59"/>
      <c r="O133" s="54">
        <f t="shared" si="26"/>
        <v>14.539908799999999</v>
      </c>
      <c r="P133" s="57">
        <f t="shared" si="27"/>
        <v>4.6080630199355435</v>
      </c>
    </row>
    <row r="134" spans="1:18" ht="18" customHeight="1" x14ac:dyDescent="0.2">
      <c r="A134" s="84"/>
      <c r="B134" s="63" t="s">
        <v>47</v>
      </c>
      <c r="C134" s="64">
        <f>SUM(C132:C133)</f>
        <v>1400</v>
      </c>
      <c r="D134" s="65"/>
      <c r="E134" s="66"/>
      <c r="F134" s="67">
        <f>SUM(F132:F133)</f>
        <v>35.340596000000005</v>
      </c>
      <c r="G134" s="69">
        <f>G132+G133</f>
        <v>106.6835</v>
      </c>
      <c r="H134" s="69">
        <f>H132+H133</f>
        <v>21.991827600000001</v>
      </c>
      <c r="I134" s="69">
        <f>I132+I133</f>
        <v>21.991827600000001</v>
      </c>
      <c r="J134" s="69">
        <f>L134/G134*10</f>
        <v>2.0271626371463252</v>
      </c>
      <c r="K134" s="60"/>
      <c r="L134" s="69">
        <f>L132+L133</f>
        <v>21.626480519999998</v>
      </c>
      <c r="M134" s="59"/>
      <c r="N134" s="59"/>
      <c r="O134" s="69">
        <f t="shared" si="26"/>
        <v>43.618308119999995</v>
      </c>
      <c r="P134" s="70">
        <f t="shared" si="27"/>
        <v>4.0885711586140312</v>
      </c>
    </row>
    <row r="135" spans="1:18" ht="18" customHeight="1" x14ac:dyDescent="0.2">
      <c r="A135" s="82"/>
      <c r="B135" s="83" t="s">
        <v>113</v>
      </c>
      <c r="C135" s="85"/>
      <c r="D135" s="86"/>
      <c r="E135" s="87"/>
      <c r="F135" s="87"/>
      <c r="G135" s="52">
        <f>'[1]JODHPUR VP'!BZ132</f>
        <v>0</v>
      </c>
      <c r="H135" s="53">
        <f t="shared" ref="H135:H137" si="29">I135</f>
        <v>0</v>
      </c>
      <c r="I135" s="52">
        <f>'[1]JODHPUR VP'!CA132</f>
        <v>0</v>
      </c>
      <c r="J135" s="88"/>
      <c r="K135" s="60"/>
      <c r="L135" s="52">
        <f>'[1]JODHPUR VP'!CB132</f>
        <v>2.3574983199999999</v>
      </c>
      <c r="M135" s="59"/>
      <c r="N135" s="59"/>
      <c r="O135" s="54">
        <f>I135+L135</f>
        <v>2.3574983199999999</v>
      </c>
      <c r="P135" s="57">
        <f t="shared" si="27"/>
        <v>0</v>
      </c>
    </row>
    <row r="136" spans="1:18" s="71" customFormat="1" ht="18" customHeight="1" x14ac:dyDescent="0.2">
      <c r="A136" s="82"/>
      <c r="B136" s="83" t="s">
        <v>114</v>
      </c>
      <c r="C136" s="89"/>
      <c r="D136" s="90"/>
      <c r="E136" s="91"/>
      <c r="F136" s="91"/>
      <c r="G136" s="52">
        <f>'[1]JODHPUR VP'!BZ133</f>
        <v>0</v>
      </c>
      <c r="H136" s="53">
        <f t="shared" si="29"/>
        <v>0</v>
      </c>
      <c r="I136" s="52">
        <f>'[1]JODHPUR VP'!CA133</f>
        <v>0</v>
      </c>
      <c r="J136" s="92"/>
      <c r="K136" s="60"/>
      <c r="L136" s="52">
        <f>'[1]JODHPUR VP'!CB133</f>
        <v>-2.1844E-3</v>
      </c>
      <c r="M136" s="59"/>
      <c r="N136" s="59"/>
      <c r="O136" s="54">
        <f>I136+L136</f>
        <v>-2.1844E-3</v>
      </c>
      <c r="P136" s="57">
        <f t="shared" si="27"/>
        <v>0</v>
      </c>
    </row>
    <row r="137" spans="1:18" ht="18" customHeight="1" x14ac:dyDescent="0.2">
      <c r="A137" s="84"/>
      <c r="B137" s="93" t="s">
        <v>48</v>
      </c>
      <c r="C137" s="85">
        <f>SUM(C135:C136)</f>
        <v>0</v>
      </c>
      <c r="D137" s="86">
        <v>0</v>
      </c>
      <c r="E137" s="87">
        <f>SUM(E135:E136)</f>
        <v>0</v>
      </c>
      <c r="F137" s="87">
        <f>SUM(F135:F136)</f>
        <v>0</v>
      </c>
      <c r="G137" s="52">
        <f>'[1]JODHPUR VP'!BZ134</f>
        <v>0</v>
      </c>
      <c r="H137" s="53">
        <f t="shared" si="29"/>
        <v>0</v>
      </c>
      <c r="I137" s="52">
        <f>'[1]JODHPUR VP'!CA134</f>
        <v>0</v>
      </c>
      <c r="J137" s="54"/>
      <c r="K137" s="60"/>
      <c r="L137" s="52">
        <f>'[1]JODHPUR VP'!CB134</f>
        <v>2.3553139199999999</v>
      </c>
      <c r="M137" s="59"/>
      <c r="N137" s="59"/>
      <c r="O137" s="54">
        <f>SUM(O135:O136)</f>
        <v>2.3553139199999999</v>
      </c>
      <c r="P137" s="57">
        <f t="shared" si="27"/>
        <v>0</v>
      </c>
    </row>
    <row r="138" spans="1:18" ht="18" customHeight="1" x14ac:dyDescent="0.2">
      <c r="A138" s="82"/>
      <c r="B138" s="63" t="s">
        <v>52</v>
      </c>
      <c r="C138" s="64">
        <f>SUM(C137,C134)</f>
        <v>1400</v>
      </c>
      <c r="D138" s="65"/>
      <c r="E138" s="66"/>
      <c r="F138" s="67">
        <f>SUM(F137,F134)</f>
        <v>35.340596000000005</v>
      </c>
      <c r="G138" s="69">
        <f>G137+G134</f>
        <v>106.6835</v>
      </c>
      <c r="H138" s="69">
        <f>H137+H134</f>
        <v>21.991827600000001</v>
      </c>
      <c r="I138" s="69">
        <f>I137+I134</f>
        <v>21.991827600000001</v>
      </c>
      <c r="J138" s="69">
        <f>L138/G138*10</f>
        <v>2.2479384759592627</v>
      </c>
      <c r="K138" s="60"/>
      <c r="L138" s="69">
        <f>L137+L134</f>
        <v>23.981794439999998</v>
      </c>
      <c r="M138" s="59"/>
      <c r="N138" s="59"/>
      <c r="O138" s="69">
        <f>I138+L138</f>
        <v>45.973622039999995</v>
      </c>
      <c r="P138" s="70">
        <f t="shared" si="27"/>
        <v>4.3093469974269683</v>
      </c>
    </row>
    <row r="139" spans="1:18" ht="18" customHeight="1" x14ac:dyDescent="0.2">
      <c r="A139" s="82"/>
      <c r="B139" s="63"/>
      <c r="C139" s="64"/>
      <c r="D139" s="65"/>
      <c r="E139" s="66"/>
      <c r="F139" s="67"/>
      <c r="G139" s="69"/>
      <c r="H139" s="78"/>
      <c r="I139" s="69"/>
      <c r="J139" s="54"/>
      <c r="K139" s="60"/>
      <c r="L139" s="69"/>
      <c r="M139" s="59"/>
      <c r="N139" s="59"/>
      <c r="O139" s="54"/>
      <c r="P139" s="57"/>
    </row>
    <row r="140" spans="1:18" s="71" customFormat="1" ht="18" customHeight="1" x14ac:dyDescent="0.2">
      <c r="A140" s="73" t="s">
        <v>115</v>
      </c>
      <c r="B140" s="47" t="s">
        <v>116</v>
      </c>
      <c r="C140" s="64"/>
      <c r="D140" s="65"/>
      <c r="E140" s="66"/>
      <c r="F140" s="51">
        <f t="shared" ref="F140" si="30">C140*D140*E140</f>
        <v>0</v>
      </c>
      <c r="G140" s="52">
        <f>'[1]JODHPUR VP'!BZ137</f>
        <v>13.263135</v>
      </c>
      <c r="H140" s="53">
        <f>I140</f>
        <v>0</v>
      </c>
      <c r="I140" s="52">
        <f>'[1]JODHPUR VP'!CA137</f>
        <v>0</v>
      </c>
      <c r="J140" s="69">
        <f>L140/G140*10</f>
        <v>2.1605114477082528</v>
      </c>
      <c r="K140" s="60"/>
      <c r="L140" s="52">
        <f>'[1]JODHPUR VP'!CB137</f>
        <v>2.8655154999999999</v>
      </c>
      <c r="M140" s="59"/>
      <c r="N140" s="59"/>
      <c r="O140" s="69">
        <f>I140+L140</f>
        <v>2.8655154999999999</v>
      </c>
      <c r="P140" s="70">
        <f>IFERROR(O140/G140*10,0)</f>
        <v>2.1605114477082528</v>
      </c>
    </row>
    <row r="141" spans="1:18" ht="18" customHeight="1" x14ac:dyDescent="0.2">
      <c r="A141" s="46"/>
      <c r="B141" s="72" t="s">
        <v>48</v>
      </c>
      <c r="C141" s="48"/>
      <c r="D141" s="49"/>
      <c r="E141" s="51"/>
      <c r="F141" s="51"/>
      <c r="G141" s="52">
        <f>'[1]JODHPUR VP'!BZ138</f>
        <v>0</v>
      </c>
      <c r="H141" s="53">
        <f>I141</f>
        <v>0</v>
      </c>
      <c r="I141" s="52">
        <f>'[1]JODHPUR VP'!CA138</f>
        <v>0</v>
      </c>
      <c r="J141" s="54"/>
      <c r="K141" s="60"/>
      <c r="L141" s="52">
        <f>'[1]JODHPUR VP'!CB138</f>
        <v>0</v>
      </c>
      <c r="M141" s="59"/>
      <c r="N141" s="59"/>
      <c r="O141" s="54">
        <f>SUM(I141,L141)</f>
        <v>0</v>
      </c>
      <c r="P141" s="57">
        <f>IFERROR(O141/G141*10,0)</f>
        <v>0</v>
      </c>
    </row>
    <row r="142" spans="1:18" s="71" customFormat="1" ht="18" customHeight="1" x14ac:dyDescent="0.2">
      <c r="A142" s="94"/>
      <c r="B142" s="95" t="s">
        <v>117</v>
      </c>
      <c r="C142" s="64">
        <f>SUM(C140:C141)</f>
        <v>0</v>
      </c>
      <c r="D142" s="65">
        <v>0</v>
      </c>
      <c r="E142" s="66">
        <f>SUM(E140:E141)</f>
        <v>0</v>
      </c>
      <c r="F142" s="66">
        <f>SUM(F140:F141)</f>
        <v>0</v>
      </c>
      <c r="G142" s="69">
        <f>G140+G141</f>
        <v>13.263135</v>
      </c>
      <c r="H142" s="69">
        <f>H140+H141</f>
        <v>0</v>
      </c>
      <c r="I142" s="69">
        <f>I140+I141</f>
        <v>0</v>
      </c>
      <c r="J142" s="69">
        <f>L142/G142*10</f>
        <v>2.1605114477082528</v>
      </c>
      <c r="K142" s="60"/>
      <c r="L142" s="69">
        <f>L140+L141</f>
        <v>2.8655154999999999</v>
      </c>
      <c r="M142" s="59"/>
      <c r="N142" s="59"/>
      <c r="O142" s="69">
        <f>I142+L142</f>
        <v>2.8655154999999999</v>
      </c>
      <c r="P142" s="70">
        <f>IFERROR(O142/G142*10,0)</f>
        <v>2.1605114477082528</v>
      </c>
    </row>
    <row r="143" spans="1:18" s="71" customFormat="1" ht="18" customHeight="1" x14ac:dyDescent="0.2">
      <c r="A143" s="94"/>
      <c r="B143" s="95"/>
      <c r="C143" s="64"/>
      <c r="D143" s="65"/>
      <c r="E143" s="66"/>
      <c r="F143" s="66"/>
      <c r="G143" s="69"/>
      <c r="H143" s="78"/>
      <c r="I143" s="69"/>
      <c r="J143" s="54"/>
      <c r="K143" s="60"/>
      <c r="L143" s="69"/>
      <c r="M143" s="59"/>
      <c r="N143" s="59"/>
      <c r="O143" s="54"/>
      <c r="P143" s="57"/>
    </row>
    <row r="144" spans="1:18" s="71" customFormat="1" ht="18" customHeight="1" x14ac:dyDescent="0.2">
      <c r="A144" s="73" t="s">
        <v>118</v>
      </c>
      <c r="B144" s="63" t="s">
        <v>119</v>
      </c>
      <c r="C144" s="64"/>
      <c r="D144" s="65"/>
      <c r="E144" s="66"/>
      <c r="F144" s="66"/>
      <c r="G144" s="69"/>
      <c r="H144" s="78"/>
      <c r="I144" s="69"/>
      <c r="J144" s="69"/>
      <c r="K144" s="60"/>
      <c r="L144" s="69"/>
      <c r="M144" s="59"/>
      <c r="N144" s="59"/>
      <c r="O144" s="54"/>
      <c r="P144" s="57"/>
      <c r="R144" s="77"/>
    </row>
    <row r="145" spans="1:16" s="71" customFormat="1" ht="18" customHeight="1" x14ac:dyDescent="0.2">
      <c r="A145" s="62">
        <v>1</v>
      </c>
      <c r="B145" s="63" t="s">
        <v>120</v>
      </c>
      <c r="C145" s="89"/>
      <c r="D145" s="90"/>
      <c r="E145" s="91"/>
      <c r="F145" s="91"/>
      <c r="G145" s="52">
        <f>'[1]JODHPUR VP'!$BZ$142</f>
        <v>10654.704025761699</v>
      </c>
      <c r="H145" s="53">
        <f t="shared" ref="H145:H160" si="31">I145</f>
        <v>1444.25008017615</v>
      </c>
      <c r="I145" s="52">
        <f>'[1]JODHPUR VP'!$CA$142</f>
        <v>1444.25008017615</v>
      </c>
      <c r="J145" s="69"/>
      <c r="K145" s="60"/>
      <c r="L145" s="52">
        <f>'[1]JODHPUR VP'!$CB$142</f>
        <v>3347.7521650848503</v>
      </c>
      <c r="M145" s="59"/>
      <c r="N145" s="59"/>
      <c r="O145" s="54">
        <f>L145+I145</f>
        <v>4792.0022452610001</v>
      </c>
      <c r="P145" s="70"/>
    </row>
    <row r="146" spans="1:16" s="71" customFormat="1" ht="18" customHeight="1" x14ac:dyDescent="0.2">
      <c r="A146" s="62"/>
      <c r="B146" s="96" t="s">
        <v>121</v>
      </c>
      <c r="C146" s="48">
        <v>1240</v>
      </c>
      <c r="D146" s="49">
        <v>1</v>
      </c>
      <c r="E146" s="50">
        <v>0.32590000000000002</v>
      </c>
      <c r="F146" s="51">
        <f t="shared" ref="F146:F159" si="32">C146*D146*E146</f>
        <v>404.11600000000004</v>
      </c>
      <c r="G146" s="54">
        <f>'[4]RVUN Stationwise'!BK62</f>
        <v>2046.6868419690004</v>
      </c>
      <c r="H146" s="53">
        <f t="shared" si="31"/>
        <v>147.23836096740999</v>
      </c>
      <c r="I146" s="54">
        <f>'[4]RVUN Stationwise'!BL62</f>
        <v>147.23836096740999</v>
      </c>
      <c r="J146" s="54">
        <f t="shared" ref="J146:J159" si="33">L146/G146*10</f>
        <v>3.4098427537756675</v>
      </c>
      <c r="K146" s="60"/>
      <c r="L146" s="54">
        <f>'[4]RVUN Stationwise'!BM62</f>
        <v>697.88802973360009</v>
      </c>
      <c r="M146" s="59"/>
      <c r="N146" s="59"/>
      <c r="O146" s="54">
        <f>L146+I146</f>
        <v>845.12639070101011</v>
      </c>
      <c r="P146" s="57">
        <f t="shared" ref="P146:P161" si="34">IFERROR(O146/G146*10,0)</f>
        <v>4.1292413346829466</v>
      </c>
    </row>
    <row r="147" spans="1:16" s="71" customFormat="1" ht="18" customHeight="1" x14ac:dyDescent="0.2">
      <c r="A147" s="62"/>
      <c r="B147" s="96" t="s">
        <v>122</v>
      </c>
      <c r="C147" s="48">
        <v>1500</v>
      </c>
      <c r="D147" s="49">
        <v>1</v>
      </c>
      <c r="E147" s="50">
        <v>0.32590000000000002</v>
      </c>
      <c r="F147" s="51">
        <f t="shared" si="32"/>
        <v>488.85</v>
      </c>
      <c r="G147" s="54">
        <f>'[4]RVUN Stationwise'!BK63</f>
        <v>1118.9681073221</v>
      </c>
      <c r="H147" s="53">
        <f t="shared" si="31"/>
        <v>164.30559708428001</v>
      </c>
      <c r="I147" s="54">
        <f>'[4]RVUN Stationwise'!BL63</f>
        <v>164.30559708428001</v>
      </c>
      <c r="J147" s="54">
        <f t="shared" si="33"/>
        <v>4.1535213549610592</v>
      </c>
      <c r="K147" s="60"/>
      <c r="L147" s="54">
        <f>'[4]RVUN Stationwise'!BM63</f>
        <v>464.76579292827006</v>
      </c>
      <c r="M147" s="59"/>
      <c r="N147" s="59"/>
      <c r="O147" s="54">
        <f t="shared" ref="O147:O161" si="35">L147+I147</f>
        <v>629.07139001255007</v>
      </c>
      <c r="P147" s="57">
        <f t="shared" si="34"/>
        <v>5.6218884693508873</v>
      </c>
    </row>
    <row r="148" spans="1:16" s="71" customFormat="1" ht="18" customHeight="1" x14ac:dyDescent="0.2">
      <c r="A148" s="62"/>
      <c r="B148" s="96" t="s">
        <v>123</v>
      </c>
      <c r="C148" s="48">
        <v>330</v>
      </c>
      <c r="D148" s="49">
        <v>1</v>
      </c>
      <c r="E148" s="50">
        <v>0.32590000000000002</v>
      </c>
      <c r="F148" s="51">
        <f t="shared" si="32"/>
        <v>107.54700000000001</v>
      </c>
      <c r="G148" s="54">
        <f>'[4]RVUN Stationwise'!BK64</f>
        <v>1010.248366275</v>
      </c>
      <c r="H148" s="53">
        <f t="shared" si="31"/>
        <v>205.04852442734003</v>
      </c>
      <c r="I148" s="54">
        <f>'[4]RVUN Stationwise'!BL64</f>
        <v>205.04852442734003</v>
      </c>
      <c r="J148" s="54">
        <f t="shared" si="33"/>
        <v>3.1993172376700367</v>
      </c>
      <c r="K148" s="60"/>
      <c r="L148" s="54">
        <f>'[4]RVUN Stationwise'!BM64</f>
        <v>323.21050125516007</v>
      </c>
      <c r="M148" s="59"/>
      <c r="N148" s="59"/>
      <c r="O148" s="54">
        <f t="shared" si="35"/>
        <v>528.25902568250012</v>
      </c>
      <c r="P148" s="57">
        <f t="shared" si="34"/>
        <v>5.2290015338535332</v>
      </c>
    </row>
    <row r="149" spans="1:16" s="71" customFormat="1" ht="18" customHeight="1" x14ac:dyDescent="0.2">
      <c r="A149" s="62"/>
      <c r="B149" s="96" t="s">
        <v>124</v>
      </c>
      <c r="C149" s="48"/>
      <c r="D149" s="49">
        <v>1</v>
      </c>
      <c r="E149" s="50">
        <v>0.32590000000000002</v>
      </c>
      <c r="F149" s="51">
        <f t="shared" si="32"/>
        <v>0</v>
      </c>
      <c r="G149" s="54">
        <f>'[4]RVUN Stationwise'!BK65</f>
        <v>490.86883741269997</v>
      </c>
      <c r="H149" s="53">
        <f t="shared" si="31"/>
        <v>67.920584221639999</v>
      </c>
      <c r="I149" s="54">
        <f>'[4]RVUN Stationwise'!BL65</f>
        <v>67.920584221639999</v>
      </c>
      <c r="J149" s="54"/>
      <c r="K149" s="60"/>
      <c r="L149" s="54">
        <f>'[4]RVUN Stationwise'!BM65</f>
        <v>192.89083574722005</v>
      </c>
      <c r="M149" s="59"/>
      <c r="N149" s="59"/>
      <c r="O149" s="54"/>
      <c r="P149" s="57"/>
    </row>
    <row r="150" spans="1:16" s="71" customFormat="1" ht="18" customHeight="1" x14ac:dyDescent="0.2">
      <c r="A150" s="62"/>
      <c r="B150" s="96" t="s">
        <v>125</v>
      </c>
      <c r="C150" s="48">
        <v>500</v>
      </c>
      <c r="D150" s="49">
        <v>1</v>
      </c>
      <c r="E150" s="50">
        <v>0.32590000000000002</v>
      </c>
      <c r="F150" s="51">
        <f t="shared" si="32"/>
        <v>162.95000000000002</v>
      </c>
      <c r="G150" s="54">
        <f>'[4]RVUN Stationwise'!BK66</f>
        <v>0</v>
      </c>
      <c r="H150" s="53">
        <f t="shared" si="31"/>
        <v>-20.246537499999999</v>
      </c>
      <c r="I150" s="54">
        <f>'[4]RVUN Stationwise'!BL66</f>
        <v>-20.246537499999999</v>
      </c>
      <c r="J150" s="54">
        <v>0</v>
      </c>
      <c r="K150" s="60"/>
      <c r="L150" s="54">
        <f>'[4]RVUN Stationwise'!BM66</f>
        <v>3.1042861122100005</v>
      </c>
      <c r="M150" s="59"/>
      <c r="N150" s="59"/>
      <c r="O150" s="54">
        <f t="shared" si="35"/>
        <v>-17.142251387789997</v>
      </c>
      <c r="P150" s="57">
        <f t="shared" si="34"/>
        <v>0</v>
      </c>
    </row>
    <row r="151" spans="1:16" s="71" customFormat="1" ht="18" customHeight="1" x14ac:dyDescent="0.2">
      <c r="A151" s="62"/>
      <c r="B151" s="96" t="s">
        <v>126</v>
      </c>
      <c r="C151" s="48">
        <v>250</v>
      </c>
      <c r="D151" s="49">
        <v>1</v>
      </c>
      <c r="E151" s="50">
        <v>0.32590000000000002</v>
      </c>
      <c r="F151" s="51">
        <f t="shared" si="32"/>
        <v>81.475000000000009</v>
      </c>
      <c r="G151" s="54">
        <f>'[4]RVUN Stationwise'!BK67</f>
        <v>1443.9148165803001</v>
      </c>
      <c r="H151" s="53">
        <f t="shared" si="31"/>
        <v>183.07781173892002</v>
      </c>
      <c r="I151" s="54">
        <f>'[4]RVUN Stationwise'!BL67</f>
        <v>183.07781173892002</v>
      </c>
      <c r="J151" s="54">
        <f t="shared" si="33"/>
        <v>3.017415728145068</v>
      </c>
      <c r="K151" s="60"/>
      <c r="L151" s="54">
        <f>'[4]RVUN Stationwise'!BM67</f>
        <v>435.6891277651099</v>
      </c>
      <c r="M151" s="59"/>
      <c r="N151" s="59"/>
      <c r="O151" s="54">
        <f t="shared" si="35"/>
        <v>618.76693950402989</v>
      </c>
      <c r="P151" s="57">
        <f t="shared" si="34"/>
        <v>4.2853424066212469</v>
      </c>
    </row>
    <row r="152" spans="1:16" s="71" customFormat="1" ht="18" customHeight="1" x14ac:dyDescent="0.2">
      <c r="A152" s="62"/>
      <c r="B152" s="96" t="s">
        <v>127</v>
      </c>
      <c r="C152" s="48">
        <v>660</v>
      </c>
      <c r="D152" s="49">
        <v>1</v>
      </c>
      <c r="E152" s="50">
        <v>0.32590000000000002</v>
      </c>
      <c r="F152" s="51">
        <f t="shared" si="32"/>
        <v>215.09400000000002</v>
      </c>
      <c r="G152" s="54">
        <f>'[4]RVUN Stationwise'!BK68</f>
        <v>1809.2536725416001</v>
      </c>
      <c r="H152" s="53">
        <f t="shared" si="31"/>
        <v>284.13243253037001</v>
      </c>
      <c r="I152" s="54">
        <f>'[4]RVUN Stationwise'!BL68</f>
        <v>284.13243253037001</v>
      </c>
      <c r="J152" s="54">
        <f t="shared" si="33"/>
        <v>2.4628194719388343</v>
      </c>
      <c r="K152" s="60"/>
      <c r="L152" s="54">
        <f>'[4]RVUN Stationwise'!BM68</f>
        <v>445.58651744123</v>
      </c>
      <c r="M152" s="59"/>
      <c r="N152" s="59"/>
      <c r="O152" s="54">
        <f t="shared" si="35"/>
        <v>729.71894997160007</v>
      </c>
      <c r="P152" s="57">
        <f t="shared" si="34"/>
        <v>4.0332594651943241</v>
      </c>
    </row>
    <row r="153" spans="1:16" s="71" customFormat="1" ht="18" customHeight="1" x14ac:dyDescent="0.2">
      <c r="A153" s="62"/>
      <c r="B153" s="96" t="s">
        <v>128</v>
      </c>
      <c r="C153" s="48"/>
      <c r="D153" s="49">
        <v>1</v>
      </c>
      <c r="E153" s="50">
        <v>0.32590000000000002</v>
      </c>
      <c r="F153" s="51">
        <f t="shared" si="32"/>
        <v>0</v>
      </c>
      <c r="G153" s="54">
        <f>'[4]RVUN Stationwise'!BK69</f>
        <v>0</v>
      </c>
      <c r="H153" s="53">
        <f t="shared" si="31"/>
        <v>0</v>
      </c>
      <c r="I153" s="54">
        <f>'[4]RVUN Stationwise'!BL69</f>
        <v>0</v>
      </c>
      <c r="J153" s="54">
        <v>0</v>
      </c>
      <c r="K153" s="60"/>
      <c r="L153" s="54">
        <f>'[4]RVUN Stationwise'!BM69</f>
        <v>0</v>
      </c>
      <c r="M153" s="59"/>
      <c r="N153" s="59"/>
      <c r="O153" s="54">
        <f t="shared" si="35"/>
        <v>0</v>
      </c>
      <c r="P153" s="57">
        <f t="shared" si="34"/>
        <v>0</v>
      </c>
    </row>
    <row r="154" spans="1:16" s="71" customFormat="1" ht="18" customHeight="1" x14ac:dyDescent="0.2">
      <c r="A154" s="62"/>
      <c r="B154" s="96" t="s">
        <v>129</v>
      </c>
      <c r="C154" s="48">
        <v>273.5</v>
      </c>
      <c r="D154" s="49">
        <v>1</v>
      </c>
      <c r="E154" s="50">
        <v>0.32590000000000002</v>
      </c>
      <c r="F154" s="51">
        <f t="shared" si="32"/>
        <v>89.133650000000003</v>
      </c>
      <c r="G154" s="54">
        <f>'[4]RVUN Stationwise'!BK70</f>
        <v>453.04092274999999</v>
      </c>
      <c r="H154" s="53">
        <f t="shared" si="31"/>
        <v>39.997799197110005</v>
      </c>
      <c r="I154" s="54">
        <f>'[4]RVUN Stationwise'!BL70</f>
        <v>39.997799197110005</v>
      </c>
      <c r="J154" s="54">
        <f t="shared" si="33"/>
        <v>2.8458932036565132</v>
      </c>
      <c r="K154" s="60"/>
      <c r="L154" s="54">
        <f>'[4]RVUN Stationwise'!BM70</f>
        <v>128.93060830325004</v>
      </c>
      <c r="M154" s="59"/>
      <c r="N154" s="59"/>
      <c r="O154" s="54">
        <f t="shared" si="35"/>
        <v>168.92840750036004</v>
      </c>
      <c r="P154" s="57">
        <f t="shared" si="34"/>
        <v>3.7287670719666801</v>
      </c>
    </row>
    <row r="155" spans="1:16" s="71" customFormat="1" ht="18" customHeight="1" x14ac:dyDescent="0.2">
      <c r="A155" s="62"/>
      <c r="B155" s="96" t="s">
        <v>130</v>
      </c>
      <c r="C155" s="48">
        <v>600</v>
      </c>
      <c r="D155" s="49">
        <v>1</v>
      </c>
      <c r="E155" s="50">
        <v>0.32590000000000002</v>
      </c>
      <c r="F155" s="51">
        <f t="shared" si="32"/>
        <v>195.54000000000002</v>
      </c>
      <c r="G155" s="54">
        <f>'[4]RVUN Stationwise'!BK71</f>
        <v>2217.9559152830006</v>
      </c>
      <c r="H155" s="53">
        <f t="shared" si="31"/>
        <v>344.55170540580997</v>
      </c>
      <c r="I155" s="54">
        <f>'[4]RVUN Stationwise'!BL71</f>
        <v>344.55170540580997</v>
      </c>
      <c r="J155" s="54">
        <f t="shared" si="33"/>
        <v>2.9545832831118068</v>
      </c>
      <c r="K155" s="60"/>
      <c r="L155" s="54">
        <f>'[4]RVUN Stationwise'!BM71</f>
        <v>655.31354699741007</v>
      </c>
      <c r="M155" s="59"/>
      <c r="N155" s="59"/>
      <c r="O155" s="54">
        <f t="shared" si="35"/>
        <v>999.86525240321998</v>
      </c>
      <c r="P155" s="57">
        <f t="shared" si="34"/>
        <v>4.5080483589126787</v>
      </c>
    </row>
    <row r="156" spans="1:16" s="71" customFormat="1" ht="18" customHeight="1" x14ac:dyDescent="0.2">
      <c r="A156" s="62"/>
      <c r="B156" s="96" t="s">
        <v>131</v>
      </c>
      <c r="C156" s="48">
        <v>140</v>
      </c>
      <c r="D156" s="49">
        <v>1</v>
      </c>
      <c r="E156" s="50">
        <v>0.32590000000000002</v>
      </c>
      <c r="F156" s="51">
        <f t="shared" si="32"/>
        <v>45.626000000000005</v>
      </c>
      <c r="G156" s="54">
        <f>'[4]RVUN Stationwise'!BK72</f>
        <v>60.860248295799998</v>
      </c>
      <c r="H156" s="53">
        <f t="shared" si="31"/>
        <v>7.9772646032700019</v>
      </c>
      <c r="I156" s="54">
        <f>'[4]RVUN Stationwise'!BL72</f>
        <v>7.9772646032700019</v>
      </c>
      <c r="J156" s="54">
        <f t="shared" si="33"/>
        <v>0.2999999967870654</v>
      </c>
      <c r="K156" s="60"/>
      <c r="L156" s="54">
        <f>'[4]RVUN Stationwise'!BM72</f>
        <v>1.8258074293200002</v>
      </c>
      <c r="M156" s="59"/>
      <c r="N156" s="59"/>
      <c r="O156" s="54">
        <f t="shared" si="35"/>
        <v>9.803072032590002</v>
      </c>
      <c r="P156" s="57">
        <f t="shared" si="34"/>
        <v>1.610751238631821</v>
      </c>
    </row>
    <row r="157" spans="1:16" s="71" customFormat="1" ht="18" customHeight="1" x14ac:dyDescent="0.2">
      <c r="A157" s="62"/>
      <c r="B157" s="96" t="s">
        <v>132</v>
      </c>
      <c r="C157" s="48">
        <v>23.86</v>
      </c>
      <c r="D157" s="49">
        <v>1</v>
      </c>
      <c r="E157" s="50">
        <v>0.32590000000000002</v>
      </c>
      <c r="F157" s="51">
        <f t="shared" si="32"/>
        <v>7.7759740000000006</v>
      </c>
      <c r="G157" s="54">
        <f>'[4]RVUN Stationwise'!BK73</f>
        <v>0.34743579790000001</v>
      </c>
      <c r="H157" s="53">
        <f t="shared" si="31"/>
        <v>0</v>
      </c>
      <c r="I157" s="54">
        <f>'[4]RVUN Stationwise'!BL73</f>
        <v>0</v>
      </c>
      <c r="J157" s="54">
        <f t="shared" si="33"/>
        <v>4.1600000375206019</v>
      </c>
      <c r="K157" s="60"/>
      <c r="L157" s="54">
        <f>'[4]RVUN Stationwise'!BM73</f>
        <v>0.14453329323000003</v>
      </c>
      <c r="M157" s="59"/>
      <c r="N157" s="59"/>
      <c r="O157" s="54">
        <f t="shared" si="35"/>
        <v>0.14453329323000003</v>
      </c>
      <c r="P157" s="57">
        <f t="shared" si="34"/>
        <v>4.1600000375206019</v>
      </c>
    </row>
    <row r="158" spans="1:16" s="71" customFormat="1" ht="18" customHeight="1" x14ac:dyDescent="0.2">
      <c r="A158" s="62"/>
      <c r="B158" s="96" t="s">
        <v>133</v>
      </c>
      <c r="C158" s="48">
        <v>6</v>
      </c>
      <c r="D158" s="49">
        <v>1</v>
      </c>
      <c r="E158" s="50">
        <v>0.32590000000000002</v>
      </c>
      <c r="F158" s="51">
        <f t="shared" si="32"/>
        <v>1.9554</v>
      </c>
      <c r="G158" s="54">
        <f>'[4]RVUN Stationwise'!BK74</f>
        <v>2.2278484892000003</v>
      </c>
      <c r="H158" s="53">
        <f t="shared" si="31"/>
        <v>0</v>
      </c>
      <c r="I158" s="54">
        <f>'[4]RVUN Stationwise'!BL74</f>
        <v>0</v>
      </c>
      <c r="J158" s="54">
        <f t="shared" si="33"/>
        <v>4.1599999882972298</v>
      </c>
      <c r="K158" s="60"/>
      <c r="L158" s="54">
        <f>'[4]RVUN Stationwise'!BM74</f>
        <v>0.92678496890000017</v>
      </c>
      <c r="M158" s="59"/>
      <c r="N158" s="59"/>
      <c r="O158" s="54">
        <f t="shared" si="35"/>
        <v>0.92678496890000017</v>
      </c>
      <c r="P158" s="57">
        <f t="shared" si="34"/>
        <v>4.1599999882972298</v>
      </c>
    </row>
    <row r="159" spans="1:16" s="71" customFormat="1" ht="18" customHeight="1" x14ac:dyDescent="0.2">
      <c r="A159" s="62"/>
      <c r="B159" s="96" t="s">
        <v>134</v>
      </c>
      <c r="C159" s="97">
        <v>4</v>
      </c>
      <c r="D159" s="98">
        <v>1</v>
      </c>
      <c r="E159" s="50">
        <v>0.32590000000000002</v>
      </c>
      <c r="F159" s="51">
        <f t="shared" si="32"/>
        <v>1.3036000000000001</v>
      </c>
      <c r="G159" s="54">
        <f>'[4]RVUN Stationwise'!BK75</f>
        <v>0.33101304510000007</v>
      </c>
      <c r="H159" s="53">
        <f t="shared" si="31"/>
        <v>0</v>
      </c>
      <c r="I159" s="54">
        <f>'[4]RVUN Stationwise'!BL75</f>
        <v>0</v>
      </c>
      <c r="J159" s="54">
        <f t="shared" si="33"/>
        <v>4.159999763707197</v>
      </c>
      <c r="K159" s="60"/>
      <c r="L159" s="54">
        <f>'[4]RVUN Stationwise'!BM75</f>
        <v>0.13770141894000001</v>
      </c>
      <c r="M159" s="59"/>
      <c r="N159" s="59"/>
      <c r="O159" s="54">
        <f t="shared" si="35"/>
        <v>0.13770141894000001</v>
      </c>
      <c r="P159" s="57">
        <f t="shared" si="34"/>
        <v>4.159999763707197</v>
      </c>
    </row>
    <row r="160" spans="1:16" s="71" customFormat="1" ht="18" customHeight="1" x14ac:dyDescent="0.2">
      <c r="A160" s="62"/>
      <c r="B160" s="47" t="s">
        <v>135</v>
      </c>
      <c r="C160" s="99"/>
      <c r="D160" s="100"/>
      <c r="E160" s="101"/>
      <c r="F160" s="101"/>
      <c r="G160" s="54">
        <f>'[4]RVUN Stationwise'!BK76</f>
        <v>0</v>
      </c>
      <c r="H160" s="53">
        <f t="shared" si="31"/>
        <v>0</v>
      </c>
      <c r="I160" s="54">
        <f>'[4]RVUN Stationwise'!BL76</f>
        <v>0</v>
      </c>
      <c r="J160" s="54"/>
      <c r="K160" s="60"/>
      <c r="L160" s="54">
        <f>'[4]RVUN Stationwise'!BM76+'[1]JODHPUR VP'!$CC$353</f>
        <v>-22.789473249619999</v>
      </c>
      <c r="M160" s="59"/>
      <c r="N160" s="59"/>
      <c r="O160" s="54">
        <f t="shared" si="35"/>
        <v>-22.789473249619999</v>
      </c>
      <c r="P160" s="57">
        <f t="shared" si="34"/>
        <v>0</v>
      </c>
    </row>
    <row r="161" spans="1:16" s="71" customFormat="1" ht="18" customHeight="1" x14ac:dyDescent="0.2">
      <c r="A161" s="62"/>
      <c r="B161" s="63" t="s">
        <v>52</v>
      </c>
      <c r="C161" s="99"/>
      <c r="D161" s="100"/>
      <c r="E161" s="101"/>
      <c r="F161" s="101"/>
      <c r="G161" s="69">
        <f>SUM(G146:G159)</f>
        <v>10654.704025761697</v>
      </c>
      <c r="H161" s="69">
        <f>SUM(H146:H160)</f>
        <v>1424.0035426761499</v>
      </c>
      <c r="I161" s="69">
        <f>SUM(I146:I159)</f>
        <v>1424.0035426761499</v>
      </c>
      <c r="J161" s="69">
        <f>L161/G161*10</f>
        <v>3.1231506685671082</v>
      </c>
      <c r="K161" s="102"/>
      <c r="L161" s="69">
        <f>SUM(L146:L160)</f>
        <v>3327.6246001442305</v>
      </c>
      <c r="M161" s="103"/>
      <c r="N161" s="103"/>
      <c r="O161" s="69">
        <f t="shared" si="35"/>
        <v>4751.6281428203802</v>
      </c>
      <c r="P161" s="70">
        <f t="shared" si="34"/>
        <v>4.4596528738213257</v>
      </c>
    </row>
    <row r="162" spans="1:16" s="71" customFormat="1" ht="18" customHeight="1" x14ac:dyDescent="0.2">
      <c r="A162" s="46">
        <v>2</v>
      </c>
      <c r="B162" s="47" t="s">
        <v>136</v>
      </c>
      <c r="C162" s="64">
        <v>250</v>
      </c>
      <c r="D162" s="65">
        <v>1</v>
      </c>
      <c r="E162" s="50">
        <v>0.32590000000000002</v>
      </c>
      <c r="F162" s="51">
        <f t="shared" ref="F162" si="36">C162*D162*E162</f>
        <v>81.475000000000009</v>
      </c>
      <c r="G162" s="52">
        <f>'[1]JODHPUR VP'!BZ146</f>
        <v>-0.38423610000000002</v>
      </c>
      <c r="H162" s="53">
        <f t="shared" ref="H162:H163" si="37">I162</f>
        <v>0</v>
      </c>
      <c r="I162" s="52">
        <f>'[1]JODHPUR VP'!CA146</f>
        <v>0</v>
      </c>
      <c r="J162" s="54">
        <f>L162/G162*10</f>
        <v>1.3659999999999997</v>
      </c>
      <c r="K162" s="60"/>
      <c r="L162" s="52">
        <f>'[1]JODHPUR VP'!CB146</f>
        <v>-5.2486651259999989E-2</v>
      </c>
      <c r="M162" s="59"/>
      <c r="N162" s="59"/>
      <c r="O162" s="54">
        <f>I162+L162</f>
        <v>-5.2486651259999989E-2</v>
      </c>
      <c r="P162" s="57">
        <f>IFERROR(O162/G162*10,0)</f>
        <v>1.3659999999999997</v>
      </c>
    </row>
    <row r="163" spans="1:16" s="71" customFormat="1" ht="18" customHeight="1" x14ac:dyDescent="0.2">
      <c r="A163" s="46"/>
      <c r="B163" s="72" t="s">
        <v>48</v>
      </c>
      <c r="C163" s="64"/>
      <c r="D163" s="65"/>
      <c r="E163" s="66"/>
      <c r="F163" s="66"/>
      <c r="G163" s="52">
        <f>'[1]JODHPUR VP'!BZ147</f>
        <v>0</v>
      </c>
      <c r="H163" s="53">
        <f t="shared" si="37"/>
        <v>0</v>
      </c>
      <c r="I163" s="52">
        <f>'[1]JODHPUR VP'!CA147</f>
        <v>0</v>
      </c>
      <c r="J163" s="54"/>
      <c r="K163" s="60"/>
      <c r="L163" s="52">
        <f>'[1]JODHPUR VP'!CB147</f>
        <v>0</v>
      </c>
      <c r="M163" s="59"/>
      <c r="N163" s="59"/>
      <c r="O163" s="54">
        <f>I163+L163</f>
        <v>0</v>
      </c>
      <c r="P163" s="57"/>
    </row>
    <row r="164" spans="1:16" s="71" customFormat="1" ht="18" customHeight="1" x14ac:dyDescent="0.2">
      <c r="A164" s="46"/>
      <c r="B164" s="63" t="s">
        <v>52</v>
      </c>
      <c r="C164" s="64"/>
      <c r="D164" s="65"/>
      <c r="E164" s="66"/>
      <c r="F164" s="66"/>
      <c r="G164" s="69">
        <f>G162+G163</f>
        <v>-0.38423610000000002</v>
      </c>
      <c r="H164" s="69">
        <f>H162+H163</f>
        <v>0</v>
      </c>
      <c r="I164" s="69">
        <f>I162+I163</f>
        <v>0</v>
      </c>
      <c r="J164" s="69">
        <f>L164/G164*10</f>
        <v>1.3659999999999997</v>
      </c>
      <c r="K164" s="60"/>
      <c r="L164" s="69">
        <f>L162+L163</f>
        <v>-5.2486651259999989E-2</v>
      </c>
      <c r="M164" s="59"/>
      <c r="N164" s="59"/>
      <c r="O164" s="69">
        <f>I164+L164</f>
        <v>-5.2486651259999989E-2</v>
      </c>
      <c r="P164" s="70">
        <f>IFERROR(O164/G164*10,0)</f>
        <v>1.3659999999999997</v>
      </c>
    </row>
    <row r="165" spans="1:16" s="71" customFormat="1" ht="18" customHeight="1" x14ac:dyDescent="0.2">
      <c r="A165" s="46"/>
      <c r="B165" s="72"/>
      <c r="C165" s="64"/>
      <c r="D165" s="65"/>
      <c r="E165" s="66"/>
      <c r="F165" s="66"/>
      <c r="G165" s="69"/>
      <c r="H165" s="78"/>
      <c r="I165" s="69"/>
      <c r="J165" s="54"/>
      <c r="K165" s="60"/>
      <c r="L165" s="69"/>
      <c r="M165" s="59"/>
      <c r="N165" s="59"/>
      <c r="O165" s="54"/>
      <c r="P165" s="57"/>
    </row>
    <row r="166" spans="1:16" ht="18" customHeight="1" x14ac:dyDescent="0.2">
      <c r="A166" s="46">
        <v>3</v>
      </c>
      <c r="B166" s="63" t="s">
        <v>137</v>
      </c>
      <c r="C166" s="48">
        <v>1080</v>
      </c>
      <c r="D166" s="49">
        <v>1</v>
      </c>
      <c r="E166" s="50">
        <v>0.32590000000000002</v>
      </c>
      <c r="F166" s="51">
        <f t="shared" ref="F166" si="38">C166*D166*E166</f>
        <v>351.97200000000004</v>
      </c>
      <c r="G166" s="52">
        <f>'[1]JODHPUR VP'!BZ150</f>
        <v>2123.472976</v>
      </c>
      <c r="H166" s="53">
        <f t="shared" ref="H166:H167" si="39">I166</f>
        <v>368.1944325</v>
      </c>
      <c r="I166" s="52">
        <f>'[1]JODHPUR VP'!CA150+'[1]JODHPUR VP'!$CC$372</f>
        <v>368.1944325</v>
      </c>
      <c r="J166" s="54">
        <f>L166/G166*10</f>
        <v>2.5713275307535626</v>
      </c>
      <c r="K166" s="60"/>
      <c r="L166" s="52">
        <f>'[1]JODHPUR VP'!CB150</f>
        <v>546.01445239999998</v>
      </c>
      <c r="M166" s="59"/>
      <c r="N166" s="59"/>
      <c r="O166" s="54">
        <f>I166+L166</f>
        <v>914.20888489999993</v>
      </c>
      <c r="P166" s="57">
        <f>IFERROR(O166/G166*10,0)</f>
        <v>4.3052532112845681</v>
      </c>
    </row>
    <row r="167" spans="1:16" ht="18" customHeight="1" x14ac:dyDescent="0.2">
      <c r="A167" s="46"/>
      <c r="B167" s="72" t="s">
        <v>48</v>
      </c>
      <c r="C167" s="48"/>
      <c r="D167" s="49"/>
      <c r="E167" s="51"/>
      <c r="F167" s="51"/>
      <c r="G167" s="52">
        <f>'[1]JODHPUR VP'!BZ151</f>
        <v>0</v>
      </c>
      <c r="H167" s="53">
        <f t="shared" si="39"/>
        <v>0</v>
      </c>
      <c r="I167" s="52">
        <f>'[1]JODHPUR VP'!CA151</f>
        <v>0</v>
      </c>
      <c r="J167" s="54"/>
      <c r="K167" s="60"/>
      <c r="L167" s="52">
        <f>'[1]JODHPUR VP'!CB151</f>
        <v>2.9085125000000001</v>
      </c>
      <c r="M167" s="59"/>
      <c r="N167" s="59"/>
      <c r="O167" s="54">
        <f>I167+L167</f>
        <v>2.9085125000000001</v>
      </c>
      <c r="P167" s="57"/>
    </row>
    <row r="168" spans="1:16" ht="18" customHeight="1" x14ac:dyDescent="0.2">
      <c r="A168" s="46"/>
      <c r="B168" s="63" t="s">
        <v>52</v>
      </c>
      <c r="C168" s="48"/>
      <c r="D168" s="49"/>
      <c r="E168" s="51"/>
      <c r="F168" s="51"/>
      <c r="G168" s="69">
        <f>G166+G167</f>
        <v>2123.472976</v>
      </c>
      <c r="H168" s="69">
        <f>H166+H167</f>
        <v>368.1944325</v>
      </c>
      <c r="I168" s="69">
        <f>I166+I167</f>
        <v>368.1944325</v>
      </c>
      <c r="J168" s="69">
        <f t="shared" ref="J168:J170" si="40">L168/G168*10</f>
        <v>2.5850244910298308</v>
      </c>
      <c r="K168" s="60"/>
      <c r="L168" s="69">
        <f>L166+L167</f>
        <v>548.92296490000001</v>
      </c>
      <c r="M168" s="59"/>
      <c r="N168" s="59"/>
      <c r="O168" s="69">
        <f>I168+L168</f>
        <v>917.11739740000007</v>
      </c>
      <c r="P168" s="70">
        <f>IFERROR(O168/G168*10,0)</f>
        <v>4.3189501715608367</v>
      </c>
    </row>
    <row r="169" spans="1:16" ht="18" customHeight="1" x14ac:dyDescent="0.2">
      <c r="A169" s="46"/>
      <c r="B169" s="63" t="s">
        <v>138</v>
      </c>
      <c r="C169" s="48"/>
      <c r="D169" s="49"/>
      <c r="E169" s="51"/>
      <c r="F169" s="51"/>
      <c r="G169" s="69">
        <f>G166+G162+G145</f>
        <v>12777.792765661699</v>
      </c>
      <c r="H169" s="69">
        <f>H166+H162+H145</f>
        <v>1812.44451267615</v>
      </c>
      <c r="I169" s="69">
        <f>I166+I162+I145</f>
        <v>1812.44451267615</v>
      </c>
      <c r="J169" s="69">
        <f t="shared" si="40"/>
        <v>3.0472509628559106</v>
      </c>
      <c r="K169" s="60"/>
      <c r="L169" s="69">
        <f>L166+L162+L145</f>
        <v>3893.7141308335904</v>
      </c>
      <c r="M169" s="59"/>
      <c r="N169" s="59"/>
      <c r="O169" s="69">
        <f>I169+L169</f>
        <v>5706.1586435097406</v>
      </c>
      <c r="P169" s="70">
        <f>IFERROR(O169/G169*10,0)</f>
        <v>4.4656841350911094</v>
      </c>
    </row>
    <row r="170" spans="1:16" ht="18" customHeight="1" x14ac:dyDescent="0.2">
      <c r="A170" s="46"/>
      <c r="B170" s="63" t="s">
        <v>139</v>
      </c>
      <c r="C170" s="48"/>
      <c r="D170" s="49"/>
      <c r="E170" s="51"/>
      <c r="F170" s="51"/>
      <c r="G170" s="69">
        <f>G168+G164+G161</f>
        <v>12777.792765661698</v>
      </c>
      <c r="H170" s="69">
        <f>I170</f>
        <v>1792.1979751761498</v>
      </c>
      <c r="I170" s="69">
        <f>I168+I164+I161</f>
        <v>1792.1979751761498</v>
      </c>
      <c r="J170" s="69">
        <f t="shared" si="40"/>
        <v>3.0337751984915888</v>
      </c>
      <c r="K170" s="60"/>
      <c r="L170" s="69">
        <f>L168+L164+L161</f>
        <v>3876.4950783929708</v>
      </c>
      <c r="M170" s="59"/>
      <c r="N170" s="59"/>
      <c r="O170" s="69">
        <f>I170+L170</f>
        <v>5668.6930535691208</v>
      </c>
      <c r="P170" s="70">
        <f>IFERROR(O170/G170*10,0)</f>
        <v>4.4363632730081823</v>
      </c>
    </row>
    <row r="171" spans="1:16" ht="18" customHeight="1" x14ac:dyDescent="0.2">
      <c r="A171" s="46"/>
      <c r="B171" s="47"/>
      <c r="C171" s="48"/>
      <c r="D171" s="49"/>
      <c r="E171" s="51"/>
      <c r="F171" s="51"/>
      <c r="G171" s="54"/>
      <c r="H171" s="78"/>
      <c r="I171" s="54"/>
      <c r="J171" s="54"/>
      <c r="K171" s="60"/>
      <c r="L171" s="54"/>
      <c r="M171" s="59"/>
      <c r="N171" s="59"/>
      <c r="O171" s="54"/>
      <c r="P171" s="57"/>
    </row>
    <row r="172" spans="1:16" ht="18" customHeight="1" x14ac:dyDescent="0.2">
      <c r="A172" s="62" t="s">
        <v>140</v>
      </c>
      <c r="B172" s="63" t="s">
        <v>141</v>
      </c>
      <c r="C172" s="48"/>
      <c r="D172" s="49"/>
      <c r="E172" s="51"/>
      <c r="F172" s="51"/>
      <c r="G172" s="54"/>
      <c r="H172" s="78"/>
      <c r="I172" s="54"/>
      <c r="J172" s="54"/>
      <c r="K172" s="60"/>
      <c r="L172" s="54"/>
      <c r="M172" s="59"/>
      <c r="N172" s="59"/>
      <c r="O172" s="54"/>
      <c r="P172" s="57"/>
    </row>
    <row r="173" spans="1:16" s="71" customFormat="1" ht="18" customHeight="1" x14ac:dyDescent="0.2">
      <c r="A173" s="46">
        <v>1</v>
      </c>
      <c r="B173" s="47" t="s">
        <v>142</v>
      </c>
      <c r="C173" s="48">
        <v>2886.3</v>
      </c>
      <c r="D173" s="49">
        <v>0.93720000000000003</v>
      </c>
      <c r="E173" s="50">
        <v>0.32590000000000002</v>
      </c>
      <c r="F173" s="51">
        <f t="shared" ref="F173:F174" si="41">C173*D173*E173</f>
        <v>881.57265332400016</v>
      </c>
      <c r="G173" s="52">
        <f>'[1]JODHPUR VP'!BZ157</f>
        <v>696.74495608048005</v>
      </c>
      <c r="H173" s="53">
        <f t="shared" ref="H173:H176" si="42">I173</f>
        <v>0</v>
      </c>
      <c r="I173" s="52">
        <f>'[1]JODHPUR VP'!CA157</f>
        <v>0</v>
      </c>
      <c r="J173" s="54">
        <f>L173/G173*10</f>
        <v>0.64612341298097609</v>
      </c>
      <c r="K173" s="60"/>
      <c r="L173" s="52">
        <f>'[1]JODHPUR VP'!CB157</f>
        <v>45.018322900000001</v>
      </c>
      <c r="M173" s="59"/>
      <c r="N173" s="59"/>
      <c r="O173" s="54">
        <f>I173+L173</f>
        <v>45.018322900000001</v>
      </c>
      <c r="P173" s="57">
        <f>IFERROR(O173/G173*10,0)</f>
        <v>0.64612341298097609</v>
      </c>
    </row>
    <row r="174" spans="1:16" ht="18" customHeight="1" x14ac:dyDescent="0.2">
      <c r="A174" s="46">
        <v>2</v>
      </c>
      <c r="B174" s="47" t="s">
        <v>143</v>
      </c>
      <c r="C174" s="48">
        <v>386</v>
      </c>
      <c r="D174" s="49">
        <v>0.5</v>
      </c>
      <c r="E174" s="50">
        <v>0.32590000000000002</v>
      </c>
      <c r="F174" s="51">
        <f t="shared" si="41"/>
        <v>62.898700000000005</v>
      </c>
      <c r="G174" s="52">
        <f>'[1]JODHPUR VP'!BZ158</f>
        <v>96.133330200000017</v>
      </c>
      <c r="H174" s="53">
        <f t="shared" si="42"/>
        <v>0</v>
      </c>
      <c r="I174" s="52">
        <f>'[1]JODHPUR VP'!CA158</f>
        <v>0</v>
      </c>
      <c r="J174" s="54">
        <f>L174/G174*10</f>
        <v>0</v>
      </c>
      <c r="K174" s="60"/>
      <c r="L174" s="52">
        <f>'[1]JODHPUR VP'!CB158</f>
        <v>0</v>
      </c>
      <c r="M174" s="59"/>
      <c r="N174" s="59"/>
      <c r="O174" s="54">
        <f>I174+L174</f>
        <v>0</v>
      </c>
      <c r="P174" s="57">
        <f>IFERROR(O174/G174*10,0)</f>
        <v>0</v>
      </c>
    </row>
    <row r="175" spans="1:16" ht="18" customHeight="1" x14ac:dyDescent="0.2">
      <c r="A175" s="46"/>
      <c r="B175" s="63" t="s">
        <v>47</v>
      </c>
      <c r="C175" s="48"/>
      <c r="D175" s="49"/>
      <c r="E175" s="51"/>
      <c r="F175" s="51"/>
      <c r="G175" s="69">
        <f>G173+G174</f>
        <v>792.8782862804801</v>
      </c>
      <c r="H175" s="69">
        <f>H173+H174</f>
        <v>0</v>
      </c>
      <c r="I175" s="69">
        <f>I173+I174</f>
        <v>0</v>
      </c>
      <c r="J175" s="69">
        <f>L175/G175*10</f>
        <v>0.56778352590771797</v>
      </c>
      <c r="K175" s="60"/>
      <c r="L175" s="69">
        <f>L173+L174</f>
        <v>45.018322900000001</v>
      </c>
      <c r="M175" s="59"/>
      <c r="N175" s="59"/>
      <c r="O175" s="69">
        <f>I175+L175</f>
        <v>45.018322900000001</v>
      </c>
      <c r="P175" s="70">
        <f>IFERROR(O175/G175*10,0)</f>
        <v>0.56778352590771797</v>
      </c>
    </row>
    <row r="176" spans="1:16" ht="18" customHeight="1" x14ac:dyDescent="0.2">
      <c r="A176" s="46"/>
      <c r="B176" s="72" t="s">
        <v>48</v>
      </c>
      <c r="C176" s="48"/>
      <c r="D176" s="49"/>
      <c r="E176" s="51"/>
      <c r="F176" s="51"/>
      <c r="G176" s="52">
        <f>'[1]JODHPUR VP'!BZ160</f>
        <v>0</v>
      </c>
      <c r="H176" s="53">
        <f t="shared" si="42"/>
        <v>0</v>
      </c>
      <c r="I176" s="52">
        <f>'[1]JODHPUR VP'!CA160</f>
        <v>0</v>
      </c>
      <c r="J176" s="54"/>
      <c r="K176" s="60"/>
      <c r="L176" s="52">
        <f>'[1]JODHPUR VP'!CB160</f>
        <v>-2.7258458000000001</v>
      </c>
      <c r="M176" s="59"/>
      <c r="N176" s="59"/>
      <c r="O176" s="54">
        <f>I176+L176</f>
        <v>-2.7258458000000001</v>
      </c>
      <c r="P176" s="57"/>
    </row>
    <row r="177" spans="1:16" ht="18" customHeight="1" x14ac:dyDescent="0.2">
      <c r="A177" s="46"/>
      <c r="B177" s="63" t="s">
        <v>52</v>
      </c>
      <c r="C177" s="64">
        <f>SUM(C173:C174)</f>
        <v>3272.3</v>
      </c>
      <c r="D177" s="65"/>
      <c r="E177" s="66"/>
      <c r="F177" s="67">
        <f>SUM(F173:F174)</f>
        <v>944.47135332400012</v>
      </c>
      <c r="G177" s="69">
        <f>G175+G176</f>
        <v>792.8782862804801</v>
      </c>
      <c r="H177" s="69">
        <f>H175+H176</f>
        <v>0</v>
      </c>
      <c r="I177" s="69">
        <f>I175+I176</f>
        <v>0</v>
      </c>
      <c r="J177" s="69">
        <f>L177/G177*10</f>
        <v>0.53340440559169333</v>
      </c>
      <c r="K177" s="60"/>
      <c r="L177" s="69">
        <f>L175+L176</f>
        <v>42.292477099999999</v>
      </c>
      <c r="M177" s="59"/>
      <c r="N177" s="59"/>
      <c r="O177" s="69">
        <f>I177+L177</f>
        <v>42.292477099999999</v>
      </c>
      <c r="P177" s="70">
        <f>IFERROR(O177/G177*10,0)</f>
        <v>0.53340440559169333</v>
      </c>
    </row>
    <row r="178" spans="1:16" ht="18" customHeight="1" x14ac:dyDescent="0.2">
      <c r="A178" s="46"/>
      <c r="B178" s="63"/>
      <c r="C178" s="64"/>
      <c r="D178" s="65"/>
      <c r="E178" s="66"/>
      <c r="F178" s="67"/>
      <c r="G178" s="69"/>
      <c r="H178" s="78"/>
      <c r="I178" s="69"/>
      <c r="J178" s="54"/>
      <c r="K178" s="60"/>
      <c r="L178" s="69"/>
      <c r="M178" s="59"/>
      <c r="N178" s="59"/>
      <c r="O178" s="54"/>
      <c r="P178" s="57"/>
    </row>
    <row r="179" spans="1:16" ht="18" customHeight="1" x14ac:dyDescent="0.2">
      <c r="A179" s="73" t="s">
        <v>144</v>
      </c>
      <c r="B179" s="63" t="s">
        <v>145</v>
      </c>
      <c r="C179" s="48"/>
      <c r="D179" s="49"/>
      <c r="E179" s="51"/>
      <c r="F179" s="51"/>
      <c r="G179" s="54"/>
      <c r="H179" s="78"/>
      <c r="I179" s="54"/>
      <c r="J179" s="54"/>
      <c r="K179" s="60"/>
      <c r="L179" s="54"/>
      <c r="M179" s="59"/>
      <c r="N179" s="59"/>
      <c r="O179" s="54"/>
      <c r="P179" s="104"/>
    </row>
    <row r="180" spans="1:16" ht="18" customHeight="1" x14ac:dyDescent="0.2">
      <c r="A180" s="46">
        <v>1</v>
      </c>
      <c r="B180" s="47" t="s">
        <v>146</v>
      </c>
      <c r="C180" s="48"/>
      <c r="D180" s="49"/>
      <c r="E180" s="51"/>
      <c r="F180" s="51"/>
      <c r="G180" s="52">
        <f>'[1]JODHPUR VP'!$BZ$164</f>
        <v>0</v>
      </c>
      <c r="H180" s="53">
        <f t="shared" ref="H180:H196" si="43">I180</f>
        <v>0</v>
      </c>
      <c r="I180" s="52">
        <f>'[1]JODHPUR VP'!CA164</f>
        <v>0</v>
      </c>
      <c r="J180" s="69"/>
      <c r="K180" s="60"/>
      <c r="L180" s="52">
        <f>'[1]JODHPUR VP'!CB164</f>
        <v>0</v>
      </c>
      <c r="M180" s="59"/>
      <c r="N180" s="59"/>
      <c r="O180" s="69">
        <f t="shared" ref="O180:O197" si="44">I180+L180</f>
        <v>0</v>
      </c>
      <c r="P180" s="70">
        <f t="shared" ref="P180:P195" si="45">IFERROR(O180/G180*10,0)</f>
        <v>0</v>
      </c>
    </row>
    <row r="181" spans="1:16" ht="18" customHeight="1" x14ac:dyDescent="0.2">
      <c r="A181" s="46">
        <v>2</v>
      </c>
      <c r="B181" s="47" t="s">
        <v>147</v>
      </c>
      <c r="C181" s="48"/>
      <c r="D181" s="49"/>
      <c r="E181" s="51"/>
      <c r="F181" s="51"/>
      <c r="G181" s="52">
        <f>'[1]JODHPUR VP'!$BZ$165</f>
        <v>133.44956149395</v>
      </c>
      <c r="H181" s="53">
        <f t="shared" si="43"/>
        <v>0</v>
      </c>
      <c r="I181" s="52">
        <f>'[1]JODHPUR VP'!$CA165</f>
        <v>0</v>
      </c>
      <c r="J181" s="54"/>
      <c r="K181" s="60"/>
      <c r="L181" s="52">
        <f>'[1]JODHPUR VP'!CB165</f>
        <v>52.195359274086705</v>
      </c>
      <c r="M181" s="59"/>
      <c r="N181" s="59"/>
      <c r="O181" s="54">
        <f t="shared" si="44"/>
        <v>52.195359274086705</v>
      </c>
      <c r="P181" s="57">
        <f t="shared" si="45"/>
        <v>3.9112424716699428</v>
      </c>
    </row>
    <row r="182" spans="1:16" ht="18" customHeight="1" x14ac:dyDescent="0.2">
      <c r="A182" s="46">
        <v>3</v>
      </c>
      <c r="B182" s="47" t="s">
        <v>148</v>
      </c>
      <c r="C182" s="48"/>
      <c r="D182" s="49"/>
      <c r="E182" s="51"/>
      <c r="F182" s="51"/>
      <c r="G182" s="52">
        <f>'[1]JODHPUR VP'!$BZ$166</f>
        <v>299.74992739600003</v>
      </c>
      <c r="H182" s="53">
        <f t="shared" si="43"/>
        <v>0</v>
      </c>
      <c r="I182" s="52">
        <f>'[1]JODHPUR VP'!CA166</f>
        <v>0</v>
      </c>
      <c r="J182" s="54"/>
      <c r="K182" s="60"/>
      <c r="L182" s="52">
        <f>'[1]JODHPUR VP'!CB166</f>
        <v>107.1382759064925</v>
      </c>
      <c r="M182" s="59"/>
      <c r="N182" s="59"/>
      <c r="O182" s="54">
        <f t="shared" si="44"/>
        <v>107.1382759064925</v>
      </c>
      <c r="P182" s="57">
        <f t="shared" si="45"/>
        <v>3.5742552746293739</v>
      </c>
    </row>
    <row r="183" spans="1:16" ht="18" customHeight="1" x14ac:dyDescent="0.2">
      <c r="A183" s="46">
        <v>4</v>
      </c>
      <c r="B183" s="47" t="s">
        <v>149</v>
      </c>
      <c r="C183" s="48"/>
      <c r="D183" s="49"/>
      <c r="E183" s="51"/>
      <c r="F183" s="51"/>
      <c r="G183" s="52">
        <f>'[1]JODHPUR VP'!$BZ$168</f>
        <v>0</v>
      </c>
      <c r="H183" s="53">
        <f t="shared" si="43"/>
        <v>0</v>
      </c>
      <c r="I183" s="52">
        <f>'[1]JODHPUR VP'!CA168</f>
        <v>0</v>
      </c>
      <c r="J183" s="54"/>
      <c r="K183" s="60"/>
      <c r="L183" s="52">
        <f>'[1]JODHPUR VP'!CB168</f>
        <v>0</v>
      </c>
      <c r="M183" s="59"/>
      <c r="N183" s="59"/>
      <c r="O183" s="54">
        <f t="shared" si="44"/>
        <v>0</v>
      </c>
      <c r="P183" s="57">
        <f t="shared" si="45"/>
        <v>0</v>
      </c>
    </row>
    <row r="184" spans="1:16" ht="18" customHeight="1" x14ac:dyDescent="0.2">
      <c r="A184" s="46">
        <v>5</v>
      </c>
      <c r="B184" s="47" t="s">
        <v>150</v>
      </c>
      <c r="C184" s="48"/>
      <c r="D184" s="49"/>
      <c r="E184" s="51"/>
      <c r="F184" s="51"/>
      <c r="G184" s="52">
        <f>'[1]JODHPUR VP'!$BZ$167</f>
        <v>231.04638687030001</v>
      </c>
      <c r="H184" s="53">
        <f t="shared" si="43"/>
        <v>0</v>
      </c>
      <c r="I184" s="52">
        <f>'[1]JODHPUR VP'!CA167</f>
        <v>0</v>
      </c>
      <c r="J184" s="54"/>
      <c r="K184" s="60"/>
      <c r="L184" s="52">
        <f>'[1]JODHPUR VP'!CB167</f>
        <v>70.264036403661052</v>
      </c>
      <c r="M184" s="59"/>
      <c r="N184" s="59"/>
      <c r="O184" s="54">
        <f t="shared" si="44"/>
        <v>70.264036403661052</v>
      </c>
      <c r="P184" s="57">
        <f t="shared" si="45"/>
        <v>3.0411224929955045</v>
      </c>
    </row>
    <row r="185" spans="1:16" ht="18" customHeight="1" x14ac:dyDescent="0.2">
      <c r="A185" s="46">
        <v>6</v>
      </c>
      <c r="B185" s="47" t="s">
        <v>151</v>
      </c>
      <c r="C185" s="48"/>
      <c r="D185" s="49"/>
      <c r="E185" s="51"/>
      <c r="F185" s="51"/>
      <c r="G185" s="52">
        <f>'[1]JODHPUR VP'!$BZ$169</f>
        <v>0</v>
      </c>
      <c r="H185" s="53">
        <f t="shared" si="43"/>
        <v>0</v>
      </c>
      <c r="I185" s="52">
        <f>'[1]JODHPUR VP'!$CA169</f>
        <v>0</v>
      </c>
      <c r="J185" s="54"/>
      <c r="K185" s="60"/>
      <c r="L185" s="52">
        <f>'[1]JODHPUR VP'!CB169</f>
        <v>0</v>
      </c>
      <c r="M185" s="59"/>
      <c r="N185" s="59"/>
      <c r="O185" s="54">
        <f t="shared" si="44"/>
        <v>0</v>
      </c>
      <c r="P185" s="57">
        <f t="shared" si="45"/>
        <v>0</v>
      </c>
    </row>
    <row r="186" spans="1:16" ht="18" customHeight="1" x14ac:dyDescent="0.2">
      <c r="A186" s="46">
        <v>7</v>
      </c>
      <c r="B186" s="47" t="s">
        <v>152</v>
      </c>
      <c r="C186" s="48"/>
      <c r="D186" s="49"/>
      <c r="E186" s="51"/>
      <c r="F186" s="51"/>
      <c r="G186" s="52">
        <f>'[1]JODHPUR VP'!$BZ$170</f>
        <v>0</v>
      </c>
      <c r="H186" s="53">
        <f t="shared" si="43"/>
        <v>0</v>
      </c>
      <c r="I186" s="52">
        <f>'[1]JODHPUR VP'!CA170</f>
        <v>0</v>
      </c>
      <c r="J186" s="54"/>
      <c r="K186" s="60"/>
      <c r="L186" s="52">
        <f>'[1]JODHPUR VP'!CB170</f>
        <v>0</v>
      </c>
      <c r="M186" s="59"/>
      <c r="N186" s="59"/>
      <c r="O186" s="54">
        <f t="shared" si="44"/>
        <v>0</v>
      </c>
      <c r="P186" s="57">
        <f t="shared" si="45"/>
        <v>0</v>
      </c>
    </row>
    <row r="187" spans="1:16" ht="18" customHeight="1" x14ac:dyDescent="0.2">
      <c r="A187" s="46">
        <v>8</v>
      </c>
      <c r="B187" s="47" t="s">
        <v>153</v>
      </c>
      <c r="C187" s="48"/>
      <c r="D187" s="49"/>
      <c r="E187" s="51"/>
      <c r="F187" s="51"/>
      <c r="G187" s="52">
        <f>'[1]JODHPUR VP'!$BZ$171</f>
        <v>0</v>
      </c>
      <c r="H187" s="53">
        <f t="shared" si="43"/>
        <v>0</v>
      </c>
      <c r="I187" s="52">
        <f>'[1]JODHPUR VP'!$CA171</f>
        <v>0</v>
      </c>
      <c r="J187" s="54"/>
      <c r="K187" s="60"/>
      <c r="L187" s="52">
        <f>'[1]JODHPUR VP'!CB171</f>
        <v>0</v>
      </c>
      <c r="M187" s="59"/>
      <c r="N187" s="59"/>
      <c r="O187" s="54">
        <f t="shared" si="44"/>
        <v>0</v>
      </c>
      <c r="P187" s="57">
        <f t="shared" si="45"/>
        <v>0</v>
      </c>
    </row>
    <row r="188" spans="1:16" ht="18" customHeight="1" x14ac:dyDescent="0.2">
      <c r="A188" s="46">
        <v>9</v>
      </c>
      <c r="B188" s="47" t="s">
        <v>154</v>
      </c>
      <c r="C188" s="48"/>
      <c r="D188" s="49"/>
      <c r="E188" s="51"/>
      <c r="F188" s="51"/>
      <c r="G188" s="52">
        <f>'[1]JODHPUR VP'!$BZ$172</f>
        <v>0</v>
      </c>
      <c r="H188" s="53">
        <f t="shared" si="43"/>
        <v>0</v>
      </c>
      <c r="I188" s="52">
        <f>'[1]JODHPUR VP'!CA172</f>
        <v>0</v>
      </c>
      <c r="J188" s="54"/>
      <c r="K188" s="60"/>
      <c r="L188" s="52">
        <f>'[1]JODHPUR VP'!CB172</f>
        <v>0</v>
      </c>
      <c r="M188" s="59"/>
      <c r="N188" s="59"/>
      <c r="O188" s="54">
        <f t="shared" si="44"/>
        <v>0</v>
      </c>
      <c r="P188" s="57">
        <f t="shared" si="45"/>
        <v>0</v>
      </c>
    </row>
    <row r="189" spans="1:16" ht="18" customHeight="1" x14ac:dyDescent="0.2">
      <c r="A189" s="46">
        <v>10</v>
      </c>
      <c r="B189" s="47" t="s">
        <v>155</v>
      </c>
      <c r="C189" s="48"/>
      <c r="D189" s="49"/>
      <c r="E189" s="51"/>
      <c r="F189" s="51"/>
      <c r="G189" s="52">
        <f>'[1]JODHPUR VP'!$BZ$173</f>
        <v>0</v>
      </c>
      <c r="H189" s="53">
        <f t="shared" si="43"/>
        <v>0</v>
      </c>
      <c r="I189" s="52">
        <f>'[1]JODHPUR VP'!$CA173</f>
        <v>0</v>
      </c>
      <c r="J189" s="54"/>
      <c r="K189" s="60"/>
      <c r="L189" s="52">
        <f>'[1]JODHPUR VP'!CB173</f>
        <v>0</v>
      </c>
      <c r="M189" s="59"/>
      <c r="N189" s="59"/>
      <c r="O189" s="54">
        <f t="shared" si="44"/>
        <v>0</v>
      </c>
      <c r="P189" s="57">
        <f t="shared" si="45"/>
        <v>0</v>
      </c>
    </row>
    <row r="190" spans="1:16" ht="18" customHeight="1" x14ac:dyDescent="0.2">
      <c r="A190" s="46">
        <v>11</v>
      </c>
      <c r="B190" s="83" t="s">
        <v>156</v>
      </c>
      <c r="C190" s="48"/>
      <c r="D190" s="49"/>
      <c r="E190" s="51"/>
      <c r="F190" s="51"/>
      <c r="G190" s="52">
        <f>'[1]JODHPUR VP'!$BZ$174</f>
        <v>0</v>
      </c>
      <c r="H190" s="53">
        <f t="shared" si="43"/>
        <v>0</v>
      </c>
      <c r="I190" s="52">
        <f>'[1]JODHPUR VP'!CA174</f>
        <v>0</v>
      </c>
      <c r="J190" s="54"/>
      <c r="K190" s="60"/>
      <c r="L190" s="52">
        <f>'[1]JODHPUR VP'!CB174</f>
        <v>0</v>
      </c>
      <c r="M190" s="59"/>
      <c r="N190" s="59"/>
      <c r="O190" s="54">
        <f t="shared" si="44"/>
        <v>0</v>
      </c>
      <c r="P190" s="57">
        <f t="shared" si="45"/>
        <v>0</v>
      </c>
    </row>
    <row r="191" spans="1:16" ht="18" customHeight="1" x14ac:dyDescent="0.2">
      <c r="A191" s="46">
        <v>12</v>
      </c>
      <c r="B191" s="47" t="s">
        <v>157</v>
      </c>
      <c r="C191" s="48"/>
      <c r="D191" s="49"/>
      <c r="E191" s="51"/>
      <c r="F191" s="51"/>
      <c r="G191" s="52">
        <f>'[1]JODHPUR VP'!$BZ$175</f>
        <v>0</v>
      </c>
      <c r="H191" s="53">
        <f t="shared" si="43"/>
        <v>0</v>
      </c>
      <c r="I191" s="52">
        <f>'[1]JODHPUR VP'!CA175</f>
        <v>0</v>
      </c>
      <c r="J191" s="54"/>
      <c r="K191" s="60"/>
      <c r="L191" s="52">
        <f>'[1]JODHPUR VP'!CB175</f>
        <v>0</v>
      </c>
      <c r="M191" s="59"/>
      <c r="N191" s="59"/>
      <c r="O191" s="54">
        <f t="shared" si="44"/>
        <v>0</v>
      </c>
      <c r="P191" s="57">
        <f t="shared" si="45"/>
        <v>0</v>
      </c>
    </row>
    <row r="192" spans="1:16" ht="18" customHeight="1" x14ac:dyDescent="0.2">
      <c r="A192" s="46">
        <v>13</v>
      </c>
      <c r="B192" s="47" t="s">
        <v>158</v>
      </c>
      <c r="C192" s="48"/>
      <c r="D192" s="49"/>
      <c r="E192" s="51"/>
      <c r="F192" s="51"/>
      <c r="G192" s="52">
        <f>'[1]JODHPUR VP'!$BZ$176</f>
        <v>0</v>
      </c>
      <c r="H192" s="53">
        <f t="shared" si="43"/>
        <v>0</v>
      </c>
      <c r="I192" s="52">
        <f>'[1]JODHPUR VP'!$CA176</f>
        <v>0</v>
      </c>
      <c r="J192" s="54"/>
      <c r="K192" s="60"/>
      <c r="L192" s="52">
        <f>'[1]JODHPUR VP'!CB176</f>
        <v>0</v>
      </c>
      <c r="M192" s="59"/>
      <c r="N192" s="59"/>
      <c r="O192" s="54">
        <f t="shared" si="44"/>
        <v>0</v>
      </c>
      <c r="P192" s="57">
        <f t="shared" si="45"/>
        <v>0</v>
      </c>
    </row>
    <row r="193" spans="1:18" ht="18" customHeight="1" x14ac:dyDescent="0.2">
      <c r="A193" s="46">
        <v>14</v>
      </c>
      <c r="B193" s="47" t="s">
        <v>159</v>
      </c>
      <c r="C193" s="48"/>
      <c r="D193" s="49"/>
      <c r="E193" s="51"/>
      <c r="F193" s="51"/>
      <c r="G193" s="52">
        <f>'[1]JODHPUR VP'!$BZ$177</f>
        <v>0</v>
      </c>
      <c r="H193" s="53">
        <f t="shared" si="43"/>
        <v>0</v>
      </c>
      <c r="I193" s="52">
        <f>'[1]JODHPUR VP'!CA177</f>
        <v>0</v>
      </c>
      <c r="J193" s="54"/>
      <c r="K193" s="60"/>
      <c r="L193" s="52">
        <f>'[1]JODHPUR VP'!CB177</f>
        <v>0</v>
      </c>
      <c r="M193" s="59"/>
      <c r="N193" s="59"/>
      <c r="O193" s="54">
        <f t="shared" si="44"/>
        <v>0</v>
      </c>
      <c r="P193" s="57">
        <f t="shared" si="45"/>
        <v>0</v>
      </c>
    </row>
    <row r="194" spans="1:18" ht="18" customHeight="1" x14ac:dyDescent="0.2">
      <c r="A194" s="46">
        <v>15</v>
      </c>
      <c r="B194" s="47" t="s">
        <v>160</v>
      </c>
      <c r="C194" s="48"/>
      <c r="D194" s="49"/>
      <c r="E194" s="51"/>
      <c r="F194" s="51"/>
      <c r="G194" s="52">
        <f>'[1]JODHPUR VP'!$BZ$178</f>
        <v>0</v>
      </c>
      <c r="H194" s="53">
        <f t="shared" si="43"/>
        <v>0</v>
      </c>
      <c r="I194" s="52">
        <f>'[1]JODHPUR VP'!CA178</f>
        <v>0</v>
      </c>
      <c r="J194" s="54"/>
      <c r="K194" s="60"/>
      <c r="L194" s="52">
        <f>'[1]JODHPUR VP'!CB178</f>
        <v>0</v>
      </c>
      <c r="M194" s="59"/>
      <c r="N194" s="59"/>
      <c r="O194" s="54">
        <f t="shared" si="44"/>
        <v>0</v>
      </c>
      <c r="P194" s="57">
        <f t="shared" si="45"/>
        <v>0</v>
      </c>
    </row>
    <row r="195" spans="1:18" s="71" customFormat="1" ht="18" customHeight="1" x14ac:dyDescent="0.2">
      <c r="A195" s="46"/>
      <c r="B195" s="63" t="s">
        <v>161</v>
      </c>
      <c r="C195" s="64"/>
      <c r="D195" s="65"/>
      <c r="E195" s="66"/>
      <c r="F195" s="66"/>
      <c r="G195" s="69">
        <f>SUM(G180:G194)</f>
        <v>664.2458757602501</v>
      </c>
      <c r="H195" s="69">
        <f>SUM(H180:H194)</f>
        <v>0</v>
      </c>
      <c r="I195" s="69">
        <f>SUM(I180:I194)</f>
        <v>0</v>
      </c>
      <c r="J195" s="69"/>
      <c r="K195" s="60"/>
      <c r="L195" s="69">
        <f>SUM(L180:L194)</f>
        <v>229.59767158424023</v>
      </c>
      <c r="M195" s="59"/>
      <c r="N195" s="59"/>
      <c r="O195" s="69">
        <f t="shared" si="44"/>
        <v>229.59767158424023</v>
      </c>
      <c r="P195" s="70">
        <f t="shared" si="45"/>
        <v>3.4565163287082297</v>
      </c>
    </row>
    <row r="196" spans="1:18" ht="18" customHeight="1" x14ac:dyDescent="0.2">
      <c r="A196" s="46"/>
      <c r="B196" s="47" t="s">
        <v>162</v>
      </c>
      <c r="C196" s="48"/>
      <c r="D196" s="49"/>
      <c r="E196" s="51"/>
      <c r="F196" s="51"/>
      <c r="G196" s="52">
        <f>'[1]JODHPUR VP'!$BZ$180</f>
        <v>0</v>
      </c>
      <c r="H196" s="53">
        <f t="shared" si="43"/>
        <v>0</v>
      </c>
      <c r="I196" s="52">
        <f>'[1]JODHPUR VP'!CA180</f>
        <v>0</v>
      </c>
      <c r="J196" s="54"/>
      <c r="K196" s="60"/>
      <c r="L196" s="52">
        <f>'[1]JODHPUR VP'!CB180</f>
        <v>0</v>
      </c>
      <c r="M196" s="59"/>
      <c r="N196" s="59"/>
      <c r="O196" s="54">
        <f t="shared" si="44"/>
        <v>0</v>
      </c>
      <c r="P196" s="57"/>
    </row>
    <row r="197" spans="1:18" s="71" customFormat="1" ht="18" customHeight="1" x14ac:dyDescent="0.2">
      <c r="A197" s="46"/>
      <c r="B197" s="63" t="s">
        <v>163</v>
      </c>
      <c r="C197" s="64"/>
      <c r="D197" s="65"/>
      <c r="E197" s="66"/>
      <c r="F197" s="66"/>
      <c r="G197" s="69">
        <f>G195+G196</f>
        <v>664.2458757602501</v>
      </c>
      <c r="H197" s="69">
        <f>H195+H196</f>
        <v>0</v>
      </c>
      <c r="I197" s="69">
        <f>I195+I196</f>
        <v>0</v>
      </c>
      <c r="J197" s="69"/>
      <c r="K197" s="60"/>
      <c r="L197" s="69">
        <f>L195+L196</f>
        <v>229.59767158424023</v>
      </c>
      <c r="M197" s="59"/>
      <c r="N197" s="59"/>
      <c r="O197" s="69">
        <f t="shared" si="44"/>
        <v>229.59767158424023</v>
      </c>
      <c r="P197" s="70">
        <f>IFERROR(O197/G197*10,0)</f>
        <v>3.4565163287082297</v>
      </c>
    </row>
    <row r="198" spans="1:18" s="71" customFormat="1" ht="18" customHeight="1" x14ac:dyDescent="0.2">
      <c r="A198" s="46"/>
      <c r="B198" s="47"/>
      <c r="C198" s="64"/>
      <c r="D198" s="65"/>
      <c r="E198" s="66"/>
      <c r="F198" s="66"/>
      <c r="G198" s="69"/>
      <c r="H198" s="78"/>
      <c r="I198" s="69"/>
      <c r="J198" s="54"/>
      <c r="K198" s="60"/>
      <c r="L198" s="69"/>
      <c r="M198" s="59"/>
      <c r="N198" s="59"/>
      <c r="O198" s="54"/>
      <c r="P198" s="57"/>
    </row>
    <row r="199" spans="1:18" ht="18" customHeight="1" x14ac:dyDescent="0.2">
      <c r="A199" s="46"/>
      <c r="B199" s="63" t="s">
        <v>164</v>
      </c>
      <c r="C199" s="48"/>
      <c r="D199" s="49"/>
      <c r="E199" s="51"/>
      <c r="F199" s="51"/>
      <c r="G199" s="69">
        <f>SUM(G31,G35,G39,G43,G60,G65,G69,G73,G77,G81,G85,G89,G93,G97,G101,G105,G109,G113,G118,G127,G134,G140,G145,G162,G166,G175,G195)</f>
        <v>26041.348521637123</v>
      </c>
      <c r="H199" s="69">
        <f>SUM(H31,H35, H39,H43,H60,H65, H69,H73,H77,H81,H85,H89,H93,H97,H101,H105,H109,H113,H118,H127,H134,H140,H169,H175,H195)</f>
        <v>3232.3689836723302</v>
      </c>
      <c r="I199" s="69">
        <f>SUM(I31,I35,I39,I43,I60,I65,I69,I73,I77,I81,I85,I89,I93,I97,I101,I105,I109,I113,I118,I127,I134,I140,I145,I162,I166,I175,I195)</f>
        <v>3232.3689836723302</v>
      </c>
      <c r="J199" s="69">
        <f>L199/G199*10</f>
        <v>2.7184389118543195</v>
      </c>
      <c r="K199" s="60"/>
      <c r="L199" s="69">
        <f>SUM(L31,L35,L39,L43,L60,L65,L69,L73,L77,L81,L85,L89,L93,L97,L101,L105,L109,L113,L118,L127,L134,L140,L145,L162,L166,L175,L195)</f>
        <v>7079.1815138378315</v>
      </c>
      <c r="M199" s="59"/>
      <c r="N199" s="59"/>
      <c r="O199" s="69">
        <f>I199+L199</f>
        <v>10311.550497510161</v>
      </c>
      <c r="P199" s="70">
        <f>IFERROR(O199/G199*10,0)</f>
        <v>3.9596837655863117</v>
      </c>
    </row>
    <row r="200" spans="1:18" ht="18" customHeight="1" x14ac:dyDescent="0.2">
      <c r="A200" s="46"/>
      <c r="B200" s="63" t="s">
        <v>165</v>
      </c>
      <c r="C200" s="48"/>
      <c r="D200" s="49"/>
      <c r="E200" s="51"/>
      <c r="F200" s="51"/>
      <c r="G200" s="69">
        <f>SUM(G33,G37,G41,G45, G62,G67,G71,G75,G79,G83,G87,G91,G95,G99,G103,G107,G111,G115,G120,G129,G138,G142,G170,G177,G197)</f>
        <v>26041.348521637119</v>
      </c>
      <c r="H200" s="69">
        <f>SUM(H33,H37,H41,H45, H62,H67,H71,H75,H79,H83,H87,H91,H95,H99,H103,H107,H111,H115,H120,H129,H138,H142,H170,H177,H197)</f>
        <v>3277.7593782723297</v>
      </c>
      <c r="I200" s="69">
        <f>SUM(I33,I37,I41,I45, I62,I67,I71,I75,I79,I83,I87,I91,I95,I99,I103,I107,I111,I115,I120,I129,I138,I142,I170,I177,I197)</f>
        <v>3277.7593782723297</v>
      </c>
      <c r="J200" s="69">
        <f>L200/G200*10</f>
        <v>2.7157972959199892</v>
      </c>
      <c r="K200" s="60"/>
      <c r="L200" s="69">
        <f>SUM(L33,L37,L41,L45, L62,L67,L71,L75,L79,L83,L87,L91,L95,L99,L103,L107,L111,L115,L120,L129,L138,L142,L170,L177,L197)</f>
        <v>7072.3023897172106</v>
      </c>
      <c r="M200" s="59"/>
      <c r="N200" s="59"/>
      <c r="O200" s="69">
        <f>I200+L200</f>
        <v>10350.06176798954</v>
      </c>
      <c r="P200" s="70">
        <f>IFERROR(O200/G200*10,0)</f>
        <v>3.9744722741181882</v>
      </c>
      <c r="Q200" s="105"/>
      <c r="R200" s="105"/>
    </row>
    <row r="201" spans="1:18" ht="18" customHeight="1" x14ac:dyDescent="0.2">
      <c r="A201" s="46"/>
      <c r="B201" s="63"/>
      <c r="C201" s="48"/>
      <c r="D201" s="49"/>
      <c r="E201" s="51"/>
      <c r="F201" s="51"/>
      <c r="G201" s="69"/>
      <c r="H201" s="78"/>
      <c r="I201" s="69"/>
      <c r="J201" s="54"/>
      <c r="K201" s="60"/>
      <c r="L201" s="69"/>
      <c r="M201" s="59"/>
      <c r="N201" s="59"/>
      <c r="O201" s="54"/>
      <c r="P201" s="57"/>
      <c r="Q201" s="105"/>
      <c r="R201" s="105"/>
    </row>
    <row r="202" spans="1:18" ht="18" customHeight="1" x14ac:dyDescent="0.2">
      <c r="A202" s="73" t="s">
        <v>166</v>
      </c>
      <c r="B202" s="63" t="s">
        <v>167</v>
      </c>
      <c r="C202" s="48"/>
      <c r="D202" s="49"/>
      <c r="E202" s="51"/>
      <c r="F202" s="51"/>
      <c r="G202" s="69"/>
      <c r="H202" s="78"/>
      <c r="I202" s="69"/>
      <c r="J202" s="54"/>
      <c r="K202" s="60"/>
      <c r="L202" s="69"/>
      <c r="M202" s="59"/>
      <c r="N202" s="59"/>
      <c r="O202" s="54"/>
      <c r="P202" s="57"/>
      <c r="Q202" s="105"/>
      <c r="R202" s="105"/>
    </row>
    <row r="203" spans="1:18" ht="18" customHeight="1" x14ac:dyDescent="0.2">
      <c r="A203" s="46">
        <v>1</v>
      </c>
      <c r="B203" s="47" t="s">
        <v>168</v>
      </c>
      <c r="C203" s="48">
        <v>3772.75</v>
      </c>
      <c r="D203" s="49">
        <v>1</v>
      </c>
      <c r="E203" s="50">
        <v>0.32590000000000002</v>
      </c>
      <c r="F203" s="51">
        <f t="shared" ref="F203:F204" si="46">C203*D203*E203</f>
        <v>1229.539225</v>
      </c>
      <c r="G203" s="52">
        <f>'[1]JODHPUR VP'!BZ186</f>
        <v>1835.3903809999999</v>
      </c>
      <c r="H203" s="53">
        <f t="shared" ref="H203:H214" si="47">I203</f>
        <v>0</v>
      </c>
      <c r="I203" s="52">
        <f>'[1]JODHPUR VP'!CA186</f>
        <v>0</v>
      </c>
      <c r="J203" s="54">
        <f>L203/G203*10</f>
        <v>5.0540056818571717</v>
      </c>
      <c r="K203" s="60"/>
      <c r="L203" s="52">
        <f>'[1]JODHPUR VP'!CB186</f>
        <v>927.6073414</v>
      </c>
      <c r="M203" s="59"/>
      <c r="N203" s="59"/>
      <c r="O203" s="54">
        <f>I203+L203</f>
        <v>927.6073414</v>
      </c>
      <c r="P203" s="57">
        <f t="shared" ref="P203:P215" si="48">IFERROR(O203/G203*10,0)</f>
        <v>5.0540056818571717</v>
      </c>
    </row>
    <row r="204" spans="1:18" ht="18" customHeight="1" x14ac:dyDescent="0.2">
      <c r="A204" s="46">
        <v>2</v>
      </c>
      <c r="B204" s="47" t="s">
        <v>169</v>
      </c>
      <c r="C204" s="48">
        <v>640.95000000000005</v>
      </c>
      <c r="D204" s="49">
        <v>0.64115765660347912</v>
      </c>
      <c r="E204" s="50">
        <v>0.32590000000000002</v>
      </c>
      <c r="F204" s="51">
        <f t="shared" si="46"/>
        <v>133.928605</v>
      </c>
      <c r="G204" s="52">
        <f>'[1]JODHPUR VP'!BZ187+'[1]JODHPUR VP'!BZ190</f>
        <v>1191.4372500290081</v>
      </c>
      <c r="H204" s="53">
        <f t="shared" si="47"/>
        <v>0</v>
      </c>
      <c r="I204" s="52">
        <f>'[1]JODHPUR VP'!CA187+'[1]JODHPUR VP'!CA190</f>
        <v>0</v>
      </c>
      <c r="J204" s="69">
        <f>L204/G204*10</f>
        <v>2.918980553143264</v>
      </c>
      <c r="K204" s="60"/>
      <c r="L204" s="52">
        <f>'[1]JODHPUR VP'!CB187+'[1]JODHPUR VP'!CB190</f>
        <v>347.77821631251629</v>
      </c>
      <c r="M204" s="59"/>
      <c r="N204" s="59"/>
      <c r="O204" s="69">
        <f>I204+L204</f>
        <v>347.77821631251629</v>
      </c>
      <c r="P204" s="70">
        <f t="shared" si="48"/>
        <v>2.918980553143264</v>
      </c>
    </row>
    <row r="205" spans="1:18" ht="18" customHeight="1" x14ac:dyDescent="0.2">
      <c r="A205" s="46">
        <v>3</v>
      </c>
      <c r="B205" s="47" t="s">
        <v>170</v>
      </c>
      <c r="C205" s="48"/>
      <c r="D205" s="49"/>
      <c r="E205" s="51"/>
      <c r="F205" s="51"/>
      <c r="G205" s="54"/>
      <c r="H205" s="53">
        <f t="shared" si="47"/>
        <v>0</v>
      </c>
      <c r="I205" s="54"/>
      <c r="J205" s="54"/>
      <c r="K205" s="60"/>
      <c r="L205" s="54"/>
      <c r="M205" s="59"/>
      <c r="N205" s="59"/>
      <c r="O205" s="54"/>
      <c r="P205" s="57"/>
    </row>
    <row r="206" spans="1:18" ht="18" customHeight="1" x14ac:dyDescent="0.2">
      <c r="A206" s="46"/>
      <c r="B206" s="47" t="s">
        <v>171</v>
      </c>
      <c r="C206" s="48"/>
      <c r="D206" s="49"/>
      <c r="E206" s="51"/>
      <c r="F206" s="51"/>
      <c r="G206" s="52">
        <f>'[1]JODHPUR VP'!BZ194</f>
        <v>31.579551521999999</v>
      </c>
      <c r="H206" s="53">
        <f t="shared" si="47"/>
        <v>0</v>
      </c>
      <c r="I206" s="52">
        <f>'[1]JODHPUR VP'!CA194</f>
        <v>0</v>
      </c>
      <c r="J206" s="54">
        <f>L206/G206*10</f>
        <v>8.4455536885973572</v>
      </c>
      <c r="K206" s="60"/>
      <c r="L206" s="52">
        <f>'[1]JODHPUR VP'!CB194</f>
        <v>26.670679784087742</v>
      </c>
      <c r="M206" s="59"/>
      <c r="N206" s="59"/>
      <c r="O206" s="54">
        <f>I206+L206</f>
        <v>26.670679784087742</v>
      </c>
      <c r="P206" s="57">
        <f>IFERROR(O206/G206*10,0)</f>
        <v>8.4455536885973572</v>
      </c>
    </row>
    <row r="207" spans="1:18" ht="18" customHeight="1" x14ac:dyDescent="0.2">
      <c r="A207" s="46"/>
      <c r="B207" s="47" t="s">
        <v>172</v>
      </c>
      <c r="C207" s="48"/>
      <c r="D207" s="49"/>
      <c r="E207" s="51"/>
      <c r="F207" s="51"/>
      <c r="G207" s="52">
        <f>'[1]JODHPUR VP'!BZ195</f>
        <v>15.328559845000003</v>
      </c>
      <c r="H207" s="53">
        <f t="shared" si="47"/>
        <v>0</v>
      </c>
      <c r="I207" s="52">
        <f>'[1]JODHPUR VP'!CA195</f>
        <v>0</v>
      </c>
      <c r="J207" s="54">
        <f>L207/G207*10</f>
        <v>8.4466999999999981</v>
      </c>
      <c r="K207" s="60"/>
      <c r="L207" s="52">
        <f>'[1]JODHPUR VP'!CB195</f>
        <v>12.94757464427615</v>
      </c>
      <c r="M207" s="59"/>
      <c r="N207" s="59"/>
      <c r="O207" s="54">
        <f t="shared" ref="O207:O217" si="49">I207+L207</f>
        <v>12.94757464427615</v>
      </c>
      <c r="P207" s="57">
        <f t="shared" si="48"/>
        <v>8.4466999999999981</v>
      </c>
    </row>
    <row r="208" spans="1:18" ht="18" customHeight="1" x14ac:dyDescent="0.2">
      <c r="A208" s="46"/>
      <c r="B208" s="47" t="s">
        <v>173</v>
      </c>
      <c r="C208" s="48"/>
      <c r="D208" s="49"/>
      <c r="E208" s="51"/>
      <c r="F208" s="51"/>
      <c r="G208" s="52">
        <f>'[1]JODHPUR VP'!BZ196</f>
        <v>15.54647288</v>
      </c>
      <c r="H208" s="53">
        <f t="shared" si="47"/>
        <v>0</v>
      </c>
      <c r="I208" s="52">
        <f>'[1]JODHPUR VP'!CA196</f>
        <v>0</v>
      </c>
      <c r="J208" s="54">
        <f>L208/G208*10</f>
        <v>7.1911999747029451</v>
      </c>
      <c r="K208" s="60"/>
      <c r="L208" s="52">
        <f>'[1]JODHPUR VP'!CB196</f>
        <v>11.179779538137602</v>
      </c>
      <c r="M208" s="59"/>
      <c r="N208" s="59"/>
      <c r="O208" s="54">
        <f t="shared" si="49"/>
        <v>11.179779538137602</v>
      </c>
      <c r="P208" s="57">
        <f t="shared" si="48"/>
        <v>7.1911999747029451</v>
      </c>
    </row>
    <row r="209" spans="1:18" ht="18" customHeight="1" x14ac:dyDescent="0.2">
      <c r="A209" s="46"/>
      <c r="B209" s="47" t="s">
        <v>174</v>
      </c>
      <c r="C209" s="48"/>
      <c r="D209" s="49"/>
      <c r="E209" s="51"/>
      <c r="F209" s="51"/>
      <c r="G209" s="52">
        <f>'[1]JODHPUR VP'!$BZ$197</f>
        <v>17.198492569999999</v>
      </c>
      <c r="H209" s="53">
        <f t="shared" si="47"/>
        <v>0</v>
      </c>
      <c r="I209" s="52">
        <f>'[1]JODHPUR VP'!CA197</f>
        <v>0</v>
      </c>
      <c r="J209" s="54">
        <f>L209/G209*10</f>
        <v>6.4134999055524791</v>
      </c>
      <c r="K209" s="60"/>
      <c r="L209" s="52">
        <f>'[1]JODHPUR VP'!CB197</f>
        <v>11.030253047334</v>
      </c>
      <c r="M209" s="59"/>
      <c r="N209" s="59"/>
      <c r="O209" s="54">
        <f t="shared" si="49"/>
        <v>11.030253047334</v>
      </c>
      <c r="P209" s="57">
        <f t="shared" si="48"/>
        <v>6.4134999055524791</v>
      </c>
    </row>
    <row r="210" spans="1:18" ht="18" customHeight="1" x14ac:dyDescent="0.2">
      <c r="A210" s="46"/>
      <c r="B210" s="47" t="s">
        <v>175</v>
      </c>
      <c r="C210" s="48"/>
      <c r="D210" s="49"/>
      <c r="E210" s="51"/>
      <c r="F210" s="51"/>
      <c r="G210" s="52">
        <f>'[1]JODHPUR VP'!$BZ$198</f>
        <v>8.227500945240001</v>
      </c>
      <c r="H210" s="53">
        <f t="shared" si="47"/>
        <v>0</v>
      </c>
      <c r="I210" s="52">
        <f>'[1]JODHPUR VP'!CA198</f>
        <v>0</v>
      </c>
      <c r="J210" s="54">
        <f>L210/G210*10</f>
        <v>7.121174334703757</v>
      </c>
      <c r="K210" s="60"/>
      <c r="L210" s="52">
        <f>'[1]JODHPUR VP'!CB198</f>
        <v>5.8589468569993999</v>
      </c>
      <c r="M210" s="59"/>
      <c r="N210" s="59"/>
      <c r="O210" s="54">
        <f t="shared" si="49"/>
        <v>5.8589468569993999</v>
      </c>
      <c r="P210" s="57">
        <f t="shared" si="48"/>
        <v>7.121174334703757</v>
      </c>
    </row>
    <row r="211" spans="1:18" ht="18" customHeight="1" x14ac:dyDescent="0.2">
      <c r="A211" s="46"/>
      <c r="B211" s="106" t="s">
        <v>176</v>
      </c>
      <c r="C211" s="48"/>
      <c r="D211" s="49"/>
      <c r="E211" s="51"/>
      <c r="F211" s="51"/>
      <c r="G211" s="52">
        <f>'[1]JODHPUR VP'!$BZ$199</f>
        <v>0.44741206140000012</v>
      </c>
      <c r="H211" s="53">
        <f t="shared" si="47"/>
        <v>0</v>
      </c>
      <c r="I211" s="52">
        <f>'[1]JODHPUR VP'!CA199</f>
        <v>0</v>
      </c>
      <c r="J211" s="54"/>
      <c r="K211" s="60"/>
      <c r="L211" s="52">
        <f>'[1]JODHPUR VP'!CB199</f>
        <v>0.25651099784195125</v>
      </c>
      <c r="M211" s="59"/>
      <c r="N211" s="59"/>
      <c r="O211" s="54">
        <f t="shared" si="49"/>
        <v>0.25651099784195125</v>
      </c>
      <c r="P211" s="57">
        <f t="shared" si="48"/>
        <v>5.7332159763261847</v>
      </c>
    </row>
    <row r="212" spans="1:18" ht="18" customHeight="1" x14ac:dyDescent="0.2">
      <c r="A212" s="46"/>
      <c r="B212" s="107" t="s">
        <v>177</v>
      </c>
      <c r="C212" s="48"/>
      <c r="D212" s="49"/>
      <c r="E212" s="51"/>
      <c r="F212" s="51"/>
      <c r="G212" s="52">
        <f>'[1]JODHPUR VP'!$BZ$200</f>
        <v>16.555198560000001</v>
      </c>
      <c r="H212" s="53">
        <f t="shared" si="47"/>
        <v>0</v>
      </c>
      <c r="I212" s="52">
        <f>'[1]JODHPUR VP'!CA200</f>
        <v>0</v>
      </c>
      <c r="J212" s="54">
        <f>L212/G212*10</f>
        <v>7.3699998335749353</v>
      </c>
      <c r="K212" s="60"/>
      <c r="L212" s="52">
        <f>'[1]JODHPUR VP'!CB200</f>
        <v>12.201181063200002</v>
      </c>
      <c r="M212" s="59"/>
      <c r="N212" s="59"/>
      <c r="O212" s="54">
        <f t="shared" si="49"/>
        <v>12.201181063200002</v>
      </c>
      <c r="P212" s="57">
        <f t="shared" si="48"/>
        <v>7.3699998335749353</v>
      </c>
    </row>
    <row r="213" spans="1:18" ht="18" customHeight="1" x14ac:dyDescent="0.2">
      <c r="A213" s="46"/>
      <c r="B213" s="107" t="s">
        <v>178</v>
      </c>
      <c r="C213" s="48"/>
      <c r="D213" s="49"/>
      <c r="E213" s="51"/>
      <c r="F213" s="51"/>
      <c r="G213" s="52">
        <f>'[1]JODHPUR VP'!$BZ$201</f>
        <v>21.062028630000004</v>
      </c>
      <c r="H213" s="53">
        <f t="shared" si="47"/>
        <v>0</v>
      </c>
      <c r="I213" s="52">
        <f>'[1]JODHPUR VP'!CA201</f>
        <v>0</v>
      </c>
      <c r="J213" s="54">
        <f>L213/G213*10</f>
        <v>6.8699999588881013</v>
      </c>
      <c r="K213" s="60"/>
      <c r="L213" s="52">
        <f>'[1]JODHPUR VP'!CB201</f>
        <v>14.469613582220003</v>
      </c>
      <c r="M213" s="59"/>
      <c r="N213" s="59"/>
      <c r="O213" s="54">
        <f t="shared" si="49"/>
        <v>14.469613582220003</v>
      </c>
      <c r="P213" s="57">
        <f t="shared" si="48"/>
        <v>6.8699999588881013</v>
      </c>
      <c r="Q213" s="105"/>
      <c r="R213" s="105"/>
    </row>
    <row r="214" spans="1:18" ht="18" customHeight="1" x14ac:dyDescent="0.2">
      <c r="A214" s="46"/>
      <c r="B214" s="107" t="s">
        <v>179</v>
      </c>
      <c r="C214" s="48"/>
      <c r="D214" s="49"/>
      <c r="E214" s="51"/>
      <c r="F214" s="51"/>
      <c r="G214" s="52">
        <f>'[1]JODHPUR VP'!$BZ$202</f>
        <v>0</v>
      </c>
      <c r="H214" s="53">
        <f t="shared" si="47"/>
        <v>0</v>
      </c>
      <c r="I214" s="52">
        <f>'[1]JODHPUR VP'!CA202</f>
        <v>0</v>
      </c>
      <c r="J214" s="54"/>
      <c r="K214" s="60"/>
      <c r="L214" s="52">
        <f>'[1]JODHPUR VP'!CB202</f>
        <v>0</v>
      </c>
      <c r="M214" s="59"/>
      <c r="N214" s="59"/>
      <c r="O214" s="54">
        <f t="shared" si="49"/>
        <v>0</v>
      </c>
      <c r="P214" s="57">
        <f t="shared" si="48"/>
        <v>0</v>
      </c>
    </row>
    <row r="215" spans="1:18" ht="18" customHeight="1" x14ac:dyDescent="0.2">
      <c r="A215" s="46"/>
      <c r="B215" s="63" t="s">
        <v>180</v>
      </c>
      <c r="C215" s="48">
        <v>97</v>
      </c>
      <c r="D215" s="49">
        <v>1</v>
      </c>
      <c r="E215" s="50">
        <v>0.32590000000000002</v>
      </c>
      <c r="F215" s="51">
        <f t="shared" ref="F215" si="50">C215*D215*E215</f>
        <v>31.612300000000001</v>
      </c>
      <c r="G215" s="69">
        <f>SUM(G205:G214)</f>
        <v>125.94521701364</v>
      </c>
      <c r="H215" s="69">
        <f>SUM(H205:H214)</f>
        <v>0</v>
      </c>
      <c r="I215" s="69">
        <f>SUM(I205:I214)</f>
        <v>0</v>
      </c>
      <c r="J215" s="69">
        <f>L215/G215*10</f>
        <v>7.5123567021882209</v>
      </c>
      <c r="K215" s="60"/>
      <c r="L215" s="69">
        <f>SUM(L205:L214)</f>
        <v>94.614539514096847</v>
      </c>
      <c r="M215" s="59"/>
      <c r="N215" s="59"/>
      <c r="O215" s="69">
        <f t="shared" si="49"/>
        <v>94.614539514096847</v>
      </c>
      <c r="P215" s="70">
        <f t="shared" si="48"/>
        <v>7.5123567021882209</v>
      </c>
    </row>
    <row r="216" spans="1:18" ht="18" customHeight="1" x14ac:dyDescent="0.2">
      <c r="A216" s="46"/>
      <c r="B216" s="63" t="s">
        <v>181</v>
      </c>
      <c r="C216" s="48"/>
      <c r="D216" s="51"/>
      <c r="E216" s="51"/>
      <c r="F216" s="51"/>
      <c r="G216" s="69">
        <f>'[1]JODHPUR VP'!$BZ$205</f>
        <v>125.94521701364002</v>
      </c>
      <c r="H216" s="78"/>
      <c r="I216" s="69">
        <f>'[1]JODHPUR VP'!CA205</f>
        <v>0</v>
      </c>
      <c r="J216" s="54"/>
      <c r="K216" s="60"/>
      <c r="L216" s="69">
        <f>'[1]JODHPUR VP'!CB205</f>
        <v>94.614539514096847</v>
      </c>
      <c r="M216" s="59"/>
      <c r="N216" s="59"/>
      <c r="O216" s="69">
        <f t="shared" si="49"/>
        <v>94.614539514096847</v>
      </c>
      <c r="P216" s="57"/>
    </row>
    <row r="217" spans="1:18" ht="18" customHeight="1" x14ac:dyDescent="0.2">
      <c r="A217" s="46"/>
      <c r="B217" s="63" t="s">
        <v>182</v>
      </c>
      <c r="C217" s="48"/>
      <c r="D217" s="51"/>
      <c r="E217" s="51"/>
      <c r="F217" s="51"/>
      <c r="G217" s="69">
        <f>'[1]JODHPUR VP'!$BZ$192+'[1]JODHPUR VP'!$BZ$189</f>
        <v>1191.4372500290081</v>
      </c>
      <c r="H217" s="78"/>
      <c r="I217" s="69">
        <f>'[1]JODHPUR VP'!CA192+'[1]JODHPUR VP'!CA189</f>
        <v>0</v>
      </c>
      <c r="J217" s="54"/>
      <c r="K217" s="60"/>
      <c r="L217" s="69">
        <f>'[1]JODHPUR VP'!CB192+'[1]JODHPUR VP'!CB189</f>
        <v>349.40694331251626</v>
      </c>
      <c r="M217" s="59"/>
      <c r="N217" s="59"/>
      <c r="O217" s="69">
        <f t="shared" si="49"/>
        <v>349.40694331251626</v>
      </c>
      <c r="P217" s="57"/>
      <c r="R217" s="108"/>
    </row>
    <row r="218" spans="1:18" ht="18" customHeight="1" x14ac:dyDescent="0.2">
      <c r="A218" s="73" t="s">
        <v>183</v>
      </c>
      <c r="B218" s="47" t="s">
        <v>184</v>
      </c>
      <c r="C218" s="48"/>
      <c r="D218" s="51"/>
      <c r="E218" s="51"/>
      <c r="F218" s="51"/>
      <c r="G218" s="54"/>
      <c r="H218" s="78"/>
      <c r="I218" s="54"/>
      <c r="J218" s="54"/>
      <c r="K218" s="60"/>
      <c r="L218" s="54"/>
      <c r="M218" s="59"/>
      <c r="N218" s="59"/>
      <c r="O218" s="54"/>
      <c r="P218" s="57"/>
    </row>
    <row r="219" spans="1:18" ht="18" customHeight="1" x14ac:dyDescent="0.2">
      <c r="A219" s="46"/>
      <c r="B219" s="47" t="s">
        <v>185</v>
      </c>
      <c r="C219" s="48"/>
      <c r="D219" s="51"/>
      <c r="E219" s="51"/>
      <c r="F219" s="51"/>
      <c r="G219" s="52">
        <f>'[1]JODHPUR VP'!$BZ$207</f>
        <v>0</v>
      </c>
      <c r="H219" s="53">
        <f t="shared" ref="H219:H234" si="51">I219</f>
        <v>0</v>
      </c>
      <c r="I219" s="52">
        <f>'[1]JODHPUR VP'!CA207</f>
        <v>0</v>
      </c>
      <c r="J219" s="54"/>
      <c r="K219" s="60"/>
      <c r="L219" s="52">
        <f>'[1]JODHPUR VP'!CB207</f>
        <v>0</v>
      </c>
      <c r="M219" s="59"/>
      <c r="N219" s="59"/>
      <c r="O219" s="54">
        <f t="shared" ref="O219:O235" si="52">I219+L219</f>
        <v>0</v>
      </c>
      <c r="P219" s="57">
        <f t="shared" ref="P219:P240" si="53">IFERROR(O219/G219*10,0)</f>
        <v>0</v>
      </c>
    </row>
    <row r="220" spans="1:18" ht="18" customHeight="1" x14ac:dyDescent="0.2">
      <c r="A220" s="46"/>
      <c r="B220" s="109" t="s">
        <v>186</v>
      </c>
      <c r="C220" s="48"/>
      <c r="D220" s="51"/>
      <c r="E220" s="51"/>
      <c r="F220" s="51"/>
      <c r="G220" s="52">
        <f>'[1]JODHPUR VP'!$BZ$208</f>
        <v>0</v>
      </c>
      <c r="H220" s="53">
        <f t="shared" si="51"/>
        <v>0</v>
      </c>
      <c r="I220" s="52">
        <f>'[1]JODHPUR VP'!CA208</f>
        <v>0</v>
      </c>
      <c r="J220" s="54"/>
      <c r="K220" s="60"/>
      <c r="L220" s="52">
        <f>'[1]JODHPUR VP'!CB208</f>
        <v>0</v>
      </c>
      <c r="M220" s="59"/>
      <c r="N220" s="59"/>
      <c r="O220" s="54">
        <f t="shared" si="52"/>
        <v>0</v>
      </c>
      <c r="P220" s="57">
        <f t="shared" si="53"/>
        <v>0</v>
      </c>
    </row>
    <row r="221" spans="1:18" ht="18" customHeight="1" x14ac:dyDescent="0.2">
      <c r="A221" s="46"/>
      <c r="B221" s="109" t="s">
        <v>187</v>
      </c>
      <c r="C221" s="48"/>
      <c r="D221" s="51"/>
      <c r="E221" s="51"/>
      <c r="F221" s="51"/>
      <c r="G221" s="52">
        <f>'[1]JODHPUR VP'!$BZ$209</f>
        <v>0</v>
      </c>
      <c r="H221" s="53">
        <f t="shared" si="51"/>
        <v>0</v>
      </c>
      <c r="I221" s="52">
        <f>'[1]JODHPUR VP'!CA209</f>
        <v>0</v>
      </c>
      <c r="J221" s="54"/>
      <c r="K221" s="60"/>
      <c r="L221" s="52">
        <f>'[1]JODHPUR VP'!CB209</f>
        <v>0</v>
      </c>
      <c r="M221" s="59"/>
      <c r="N221" s="59"/>
      <c r="O221" s="54">
        <f t="shared" si="52"/>
        <v>0</v>
      </c>
      <c r="P221" s="57">
        <f t="shared" si="53"/>
        <v>0</v>
      </c>
    </row>
    <row r="222" spans="1:18" ht="18" customHeight="1" x14ac:dyDescent="0.2">
      <c r="A222" s="46"/>
      <c r="B222" s="109" t="s">
        <v>188</v>
      </c>
      <c r="C222" s="48"/>
      <c r="D222" s="51"/>
      <c r="E222" s="51"/>
      <c r="F222" s="51"/>
      <c r="G222" s="52">
        <f>'[1]JODHPUR VP'!$BZ$210</f>
        <v>0</v>
      </c>
      <c r="H222" s="53">
        <f t="shared" si="51"/>
        <v>0</v>
      </c>
      <c r="I222" s="52">
        <f>'[1]JODHPUR VP'!$CA210</f>
        <v>0</v>
      </c>
      <c r="J222" s="54"/>
      <c r="K222" s="60"/>
      <c r="L222" s="52">
        <f>'[1]JODHPUR VP'!CB210</f>
        <v>0</v>
      </c>
      <c r="M222" s="59"/>
      <c r="N222" s="59"/>
      <c r="O222" s="54">
        <f t="shared" si="52"/>
        <v>0</v>
      </c>
      <c r="P222" s="57">
        <f t="shared" si="53"/>
        <v>0</v>
      </c>
    </row>
    <row r="223" spans="1:18" ht="18" customHeight="1" x14ac:dyDescent="0.2">
      <c r="A223" s="46"/>
      <c r="B223" s="110" t="s">
        <v>189</v>
      </c>
      <c r="C223" s="48"/>
      <c r="D223" s="51"/>
      <c r="E223" s="51"/>
      <c r="F223" s="51"/>
      <c r="G223" s="52">
        <f>'[1]JODHPUR VP'!$BZ$211</f>
        <v>0</v>
      </c>
      <c r="H223" s="53">
        <f t="shared" si="51"/>
        <v>0</v>
      </c>
      <c r="I223" s="52">
        <f>'[1]JODHPUR VP'!CA211</f>
        <v>0</v>
      </c>
      <c r="J223" s="54"/>
      <c r="K223" s="60"/>
      <c r="L223" s="52">
        <f>'[1]JODHPUR VP'!CB211</f>
        <v>0</v>
      </c>
      <c r="M223" s="59"/>
      <c r="N223" s="59"/>
      <c r="O223" s="54">
        <f t="shared" si="52"/>
        <v>0</v>
      </c>
      <c r="P223" s="57">
        <f t="shared" si="53"/>
        <v>0</v>
      </c>
    </row>
    <row r="224" spans="1:18" ht="18" customHeight="1" x14ac:dyDescent="0.2">
      <c r="A224" s="46"/>
      <c r="B224" s="109" t="s">
        <v>190</v>
      </c>
      <c r="C224" s="48"/>
      <c r="D224" s="51"/>
      <c r="E224" s="51"/>
      <c r="F224" s="51"/>
      <c r="G224" s="52">
        <f>'[1]JODHPUR VP'!$BZ$212</f>
        <v>0</v>
      </c>
      <c r="H224" s="53">
        <f t="shared" si="51"/>
        <v>0</v>
      </c>
      <c r="I224" s="52">
        <f>'[1]JODHPUR VP'!CA212</f>
        <v>0</v>
      </c>
      <c r="J224" s="54"/>
      <c r="K224" s="60"/>
      <c r="L224" s="52">
        <f>'[1]JODHPUR VP'!CB212</f>
        <v>0</v>
      </c>
      <c r="M224" s="59"/>
      <c r="N224" s="59"/>
      <c r="O224" s="54">
        <f t="shared" si="52"/>
        <v>0</v>
      </c>
      <c r="P224" s="57">
        <f t="shared" si="53"/>
        <v>0</v>
      </c>
    </row>
    <row r="225" spans="1:16" ht="18" customHeight="1" x14ac:dyDescent="0.2">
      <c r="A225" s="46"/>
      <c r="B225" s="109" t="s">
        <v>191</v>
      </c>
      <c r="C225" s="48"/>
      <c r="D225" s="51"/>
      <c r="E225" s="51"/>
      <c r="F225" s="51"/>
      <c r="G225" s="52">
        <f>'[1]JODHPUR VP'!$BZ$213</f>
        <v>0</v>
      </c>
      <c r="H225" s="53">
        <f t="shared" si="51"/>
        <v>0</v>
      </c>
      <c r="I225" s="52">
        <f>'[1]JODHPUR VP'!$CA213</f>
        <v>0</v>
      </c>
      <c r="J225" s="54"/>
      <c r="K225" s="60"/>
      <c r="L225" s="52">
        <f>'[1]JODHPUR VP'!CB213</f>
        <v>0</v>
      </c>
      <c r="M225" s="59"/>
      <c r="N225" s="59"/>
      <c r="O225" s="54">
        <f t="shared" si="52"/>
        <v>0</v>
      </c>
      <c r="P225" s="57">
        <f t="shared" si="53"/>
        <v>0</v>
      </c>
    </row>
    <row r="226" spans="1:16" ht="18" customHeight="1" x14ac:dyDescent="0.2">
      <c r="A226" s="46"/>
      <c r="B226" s="109" t="s">
        <v>192</v>
      </c>
      <c r="C226" s="48"/>
      <c r="D226" s="51"/>
      <c r="E226" s="51"/>
      <c r="F226" s="51"/>
      <c r="G226" s="52">
        <f>'[1]JODHPUR VP'!$BZ$214</f>
        <v>0</v>
      </c>
      <c r="H226" s="53">
        <f t="shared" si="51"/>
        <v>0</v>
      </c>
      <c r="I226" s="52">
        <f>'[1]JODHPUR VP'!CA214</f>
        <v>0</v>
      </c>
      <c r="J226" s="54"/>
      <c r="K226" s="60"/>
      <c r="L226" s="52">
        <f>'[1]JODHPUR VP'!CB214</f>
        <v>0</v>
      </c>
      <c r="M226" s="59"/>
      <c r="N226" s="59"/>
      <c r="O226" s="54">
        <f t="shared" si="52"/>
        <v>0</v>
      </c>
      <c r="P226" s="57">
        <f t="shared" si="53"/>
        <v>0</v>
      </c>
    </row>
    <row r="227" spans="1:16" ht="18" customHeight="1" x14ac:dyDescent="0.2">
      <c r="A227" s="46"/>
      <c r="B227" s="109" t="s">
        <v>193</v>
      </c>
      <c r="C227" s="48"/>
      <c r="D227" s="51"/>
      <c r="E227" s="51"/>
      <c r="F227" s="51"/>
      <c r="G227" s="52">
        <f>'[1]JODHPUR VP'!$BZ$215</f>
        <v>0</v>
      </c>
      <c r="H227" s="53">
        <f t="shared" si="51"/>
        <v>0</v>
      </c>
      <c r="I227" s="52">
        <f>'[1]JODHPUR VP'!CA215</f>
        <v>0</v>
      </c>
      <c r="J227" s="54"/>
      <c r="K227" s="60"/>
      <c r="L227" s="52">
        <f>'[1]JODHPUR VP'!CB215</f>
        <v>0</v>
      </c>
      <c r="M227" s="59"/>
      <c r="N227" s="59"/>
      <c r="O227" s="54">
        <f t="shared" si="52"/>
        <v>0</v>
      </c>
      <c r="P227" s="57">
        <f t="shared" si="53"/>
        <v>0</v>
      </c>
    </row>
    <row r="228" spans="1:16" ht="18" customHeight="1" x14ac:dyDescent="0.2">
      <c r="A228" s="46"/>
      <c r="B228" s="109" t="s">
        <v>194</v>
      </c>
      <c r="C228" s="48"/>
      <c r="D228" s="51"/>
      <c r="E228" s="51"/>
      <c r="F228" s="51"/>
      <c r="G228" s="52">
        <f>'[1]JODHPUR VP'!$BZ$216</f>
        <v>0</v>
      </c>
      <c r="H228" s="53">
        <f t="shared" si="51"/>
        <v>0</v>
      </c>
      <c r="I228" s="52">
        <f>'[1]JODHPUR VP'!CA216</f>
        <v>0</v>
      </c>
      <c r="J228" s="54"/>
      <c r="K228" s="60"/>
      <c r="L228" s="52">
        <f>'[1]JODHPUR VP'!CB216</f>
        <v>0</v>
      </c>
      <c r="M228" s="59"/>
      <c r="N228" s="59"/>
      <c r="O228" s="54">
        <f t="shared" si="52"/>
        <v>0</v>
      </c>
      <c r="P228" s="57">
        <f t="shared" si="53"/>
        <v>0</v>
      </c>
    </row>
    <row r="229" spans="1:16" ht="18" customHeight="1" x14ac:dyDescent="0.2">
      <c r="A229" s="46"/>
      <c r="B229" s="110" t="s">
        <v>195</v>
      </c>
      <c r="C229" s="48"/>
      <c r="D229" s="51"/>
      <c r="E229" s="51"/>
      <c r="F229" s="51"/>
      <c r="G229" s="52">
        <f>'[1]JODHPUR VP'!$BZ$217</f>
        <v>0</v>
      </c>
      <c r="H229" s="53">
        <f t="shared" si="51"/>
        <v>0</v>
      </c>
      <c r="I229" s="52">
        <f>'[1]JODHPUR VP'!CA217</f>
        <v>0</v>
      </c>
      <c r="J229" s="54"/>
      <c r="K229" s="60"/>
      <c r="L229" s="52">
        <f>'[1]JODHPUR VP'!CB217</f>
        <v>0</v>
      </c>
      <c r="M229" s="59"/>
      <c r="N229" s="59"/>
      <c r="O229" s="54">
        <f t="shared" si="52"/>
        <v>0</v>
      </c>
      <c r="P229" s="57">
        <f t="shared" si="53"/>
        <v>0</v>
      </c>
    </row>
    <row r="230" spans="1:16" ht="18" customHeight="1" x14ac:dyDescent="0.2">
      <c r="A230" s="46"/>
      <c r="B230" s="109" t="s">
        <v>196</v>
      </c>
      <c r="C230" s="48"/>
      <c r="D230" s="51"/>
      <c r="E230" s="51"/>
      <c r="F230" s="51"/>
      <c r="G230" s="52">
        <f>'[1]JODHPUR VP'!$BZ$218</f>
        <v>0</v>
      </c>
      <c r="H230" s="53">
        <f t="shared" si="51"/>
        <v>0</v>
      </c>
      <c r="I230" s="52">
        <f>'[1]JODHPUR VP'!CA218</f>
        <v>0</v>
      </c>
      <c r="J230" s="54"/>
      <c r="K230" s="60"/>
      <c r="L230" s="52">
        <f>'[1]JODHPUR VP'!CB218</f>
        <v>0</v>
      </c>
      <c r="M230" s="59"/>
      <c r="N230" s="59"/>
      <c r="O230" s="54">
        <f t="shared" si="52"/>
        <v>0</v>
      </c>
      <c r="P230" s="57">
        <f t="shared" si="53"/>
        <v>0</v>
      </c>
    </row>
    <row r="231" spans="1:16" ht="18" customHeight="1" x14ac:dyDescent="0.2">
      <c r="A231" s="46"/>
      <c r="B231" s="109" t="s">
        <v>197</v>
      </c>
      <c r="C231" s="48"/>
      <c r="D231" s="51"/>
      <c r="E231" s="51"/>
      <c r="F231" s="51"/>
      <c r="G231" s="52">
        <f>'[1]JODHPUR VP'!$BZ$219</f>
        <v>0</v>
      </c>
      <c r="H231" s="53">
        <f t="shared" si="51"/>
        <v>0</v>
      </c>
      <c r="I231" s="52">
        <f>'[1]JODHPUR VP'!CA219</f>
        <v>0</v>
      </c>
      <c r="J231" s="54"/>
      <c r="K231" s="60"/>
      <c r="L231" s="52">
        <f>'[1]JODHPUR VP'!CB219</f>
        <v>0</v>
      </c>
      <c r="M231" s="59"/>
      <c r="N231" s="59"/>
      <c r="O231" s="54">
        <f t="shared" si="52"/>
        <v>0</v>
      </c>
      <c r="P231" s="57">
        <f t="shared" si="53"/>
        <v>0</v>
      </c>
    </row>
    <row r="232" spans="1:16" ht="18" customHeight="1" x14ac:dyDescent="0.2">
      <c r="A232" s="46"/>
      <c r="B232" s="109" t="s">
        <v>198</v>
      </c>
      <c r="C232" s="48"/>
      <c r="D232" s="51"/>
      <c r="E232" s="51"/>
      <c r="F232" s="51"/>
      <c r="G232" s="52">
        <f>'[1]JODHPUR VP'!$BZ$220</f>
        <v>0</v>
      </c>
      <c r="H232" s="53">
        <f t="shared" si="51"/>
        <v>0</v>
      </c>
      <c r="I232" s="52">
        <f>'[1]JODHPUR VP'!CA220</f>
        <v>0</v>
      </c>
      <c r="J232" s="54"/>
      <c r="K232" s="60"/>
      <c r="L232" s="52">
        <f>'[1]JODHPUR VP'!CB220</f>
        <v>0</v>
      </c>
      <c r="M232" s="59"/>
      <c r="N232" s="59"/>
      <c r="O232" s="54">
        <f t="shared" si="52"/>
        <v>0</v>
      </c>
      <c r="P232" s="57">
        <f t="shared" si="53"/>
        <v>0</v>
      </c>
    </row>
    <row r="233" spans="1:16" ht="18" customHeight="1" x14ac:dyDescent="0.2">
      <c r="A233" s="46"/>
      <c r="B233" s="109" t="s">
        <v>199</v>
      </c>
      <c r="C233" s="48"/>
      <c r="D233" s="51"/>
      <c r="E233" s="51"/>
      <c r="F233" s="51"/>
      <c r="G233" s="52">
        <f>'[1]JODHPUR VP'!$BZ$221</f>
        <v>0</v>
      </c>
      <c r="H233" s="53">
        <f t="shared" si="51"/>
        <v>0</v>
      </c>
      <c r="I233" s="52">
        <f>'[1]JODHPUR VP'!CA221</f>
        <v>0</v>
      </c>
      <c r="J233" s="54"/>
      <c r="K233" s="60"/>
      <c r="L233" s="52">
        <f>'[1]JODHPUR VP'!CB221</f>
        <v>0</v>
      </c>
      <c r="M233" s="59"/>
      <c r="N233" s="59"/>
      <c r="O233" s="54">
        <f t="shared" si="52"/>
        <v>0</v>
      </c>
      <c r="P233" s="57">
        <f t="shared" si="53"/>
        <v>0</v>
      </c>
    </row>
    <row r="234" spans="1:16" ht="18" customHeight="1" x14ac:dyDescent="0.2">
      <c r="A234" s="46"/>
      <c r="B234" s="109" t="s">
        <v>200</v>
      </c>
      <c r="C234" s="48"/>
      <c r="D234" s="51"/>
      <c r="E234" s="51"/>
      <c r="F234" s="51"/>
      <c r="G234" s="52">
        <f>'[1]JODHPUR VP'!$BZ$222</f>
        <v>0</v>
      </c>
      <c r="H234" s="53">
        <f t="shared" si="51"/>
        <v>0</v>
      </c>
      <c r="I234" s="52">
        <f>'[1]JODHPUR VP'!CA222</f>
        <v>0</v>
      </c>
      <c r="J234" s="54"/>
      <c r="K234" s="60"/>
      <c r="L234" s="52">
        <f>'[1]JODHPUR VP'!CB222</f>
        <v>0</v>
      </c>
      <c r="M234" s="59"/>
      <c r="N234" s="59"/>
      <c r="O234" s="54">
        <f t="shared" si="52"/>
        <v>0</v>
      </c>
      <c r="P234" s="57">
        <f t="shared" si="53"/>
        <v>0</v>
      </c>
    </row>
    <row r="235" spans="1:16" ht="18" customHeight="1" x14ac:dyDescent="0.2">
      <c r="A235" s="46"/>
      <c r="B235" s="63" t="s">
        <v>47</v>
      </c>
      <c r="C235" s="64">
        <f>SUM(C215,C204,C203)</f>
        <v>4510.7</v>
      </c>
      <c r="D235" s="66"/>
      <c r="E235" s="66"/>
      <c r="F235" s="67">
        <f>SUM(F215,F204,F203)</f>
        <v>1395.0801300000001</v>
      </c>
      <c r="G235" s="69">
        <f>SUM(G219:G234)</f>
        <v>0</v>
      </c>
      <c r="H235" s="69">
        <f>SUM(H219:H234)</f>
        <v>0</v>
      </c>
      <c r="I235" s="69">
        <f>SUM(I219:I234)</f>
        <v>0</v>
      </c>
      <c r="J235" s="54"/>
      <c r="K235" s="60"/>
      <c r="L235" s="69">
        <f>SUM(L219:L234)</f>
        <v>0</v>
      </c>
      <c r="M235" s="59"/>
      <c r="N235" s="59"/>
      <c r="O235" s="54">
        <f t="shared" si="52"/>
        <v>0</v>
      </c>
      <c r="P235" s="57">
        <f t="shared" si="53"/>
        <v>0</v>
      </c>
    </row>
    <row r="236" spans="1:16" s="71" customFormat="1" ht="18" customHeight="1" x14ac:dyDescent="0.2">
      <c r="A236" s="46"/>
      <c r="B236" s="72" t="s">
        <v>48</v>
      </c>
      <c r="C236" s="64"/>
      <c r="D236" s="66"/>
      <c r="E236" s="66"/>
      <c r="F236" s="66"/>
      <c r="G236" s="52">
        <f>'[1]JODHPUR VP'!$BZ$224</f>
        <v>0</v>
      </c>
      <c r="H236" s="53">
        <f t="shared" ref="H236" si="54">I236</f>
        <v>0</v>
      </c>
      <c r="I236" s="52">
        <f>'[1]JODHPUR VP'!CA224</f>
        <v>0</v>
      </c>
      <c r="J236" s="54"/>
      <c r="K236" s="60"/>
      <c r="L236" s="52">
        <f>'[1]JODHPUR VP'!CB224</f>
        <v>0</v>
      </c>
      <c r="M236" s="59"/>
      <c r="N236" s="59"/>
      <c r="O236" s="54">
        <f>SUM(I236:L236)</f>
        <v>0</v>
      </c>
      <c r="P236" s="57">
        <f t="shared" si="53"/>
        <v>0</v>
      </c>
    </row>
    <row r="237" spans="1:16" s="71" customFormat="1" ht="18" customHeight="1" x14ac:dyDescent="0.2">
      <c r="A237" s="46"/>
      <c r="B237" s="63" t="s">
        <v>52</v>
      </c>
      <c r="C237" s="64"/>
      <c r="D237" s="66"/>
      <c r="E237" s="66"/>
      <c r="F237" s="66"/>
      <c r="G237" s="69">
        <f>G235+G236</f>
        <v>0</v>
      </c>
      <c r="H237" s="69">
        <f>H235+H236</f>
        <v>0</v>
      </c>
      <c r="I237" s="69">
        <f>I235+I236</f>
        <v>0</v>
      </c>
      <c r="J237" s="54"/>
      <c r="K237" s="60"/>
      <c r="L237" s="69">
        <f>L235+L236</f>
        <v>0</v>
      </c>
      <c r="M237" s="59"/>
      <c r="N237" s="59"/>
      <c r="O237" s="54">
        <f>I237+L237</f>
        <v>0</v>
      </c>
      <c r="P237" s="57">
        <f t="shared" si="53"/>
        <v>0</v>
      </c>
    </row>
    <row r="238" spans="1:16" s="71" customFormat="1" ht="18" customHeight="1" x14ac:dyDescent="0.2">
      <c r="A238" s="46"/>
      <c r="B238" s="63"/>
      <c r="C238" s="64"/>
      <c r="D238" s="66"/>
      <c r="E238" s="66"/>
      <c r="F238" s="66"/>
      <c r="G238" s="69"/>
      <c r="H238" s="78"/>
      <c r="I238" s="69"/>
      <c r="J238" s="54"/>
      <c r="K238" s="60"/>
      <c r="L238" s="69"/>
      <c r="M238" s="59"/>
      <c r="N238" s="59"/>
      <c r="O238" s="54"/>
      <c r="P238" s="57"/>
    </row>
    <row r="239" spans="1:16" ht="18" customHeight="1" x14ac:dyDescent="0.2">
      <c r="A239" s="46"/>
      <c r="B239" s="63" t="s">
        <v>201</v>
      </c>
      <c r="C239" s="48"/>
      <c r="D239" s="51"/>
      <c r="E239" s="51"/>
      <c r="F239" s="51"/>
      <c r="G239" s="69">
        <f>SUM(G203,G204,G215,G235)</f>
        <v>3152.7728480426481</v>
      </c>
      <c r="H239" s="69">
        <f>SUM(H203,H204,H215,H235)</f>
        <v>0</v>
      </c>
      <c r="I239" s="69">
        <f>SUM(I203,I204,I215,I235)</f>
        <v>0</v>
      </c>
      <c r="J239" s="69">
        <f>L239/G239*10</f>
        <v>4.3453815522331629</v>
      </c>
      <c r="K239" s="60"/>
      <c r="L239" s="69">
        <f>SUM(L203,L204,L215,L235)</f>
        <v>1370.0000972266132</v>
      </c>
      <c r="M239" s="59"/>
      <c r="N239" s="59"/>
      <c r="O239" s="69">
        <f>I239+L239</f>
        <v>1370.0000972266132</v>
      </c>
      <c r="P239" s="70">
        <f t="shared" si="53"/>
        <v>4.3453815522331629</v>
      </c>
    </row>
    <row r="240" spans="1:16" s="71" customFormat="1" ht="18" customHeight="1" x14ac:dyDescent="0.2">
      <c r="A240" s="46"/>
      <c r="B240" s="63" t="s">
        <v>202</v>
      </c>
      <c r="C240" s="64"/>
      <c r="D240" s="66"/>
      <c r="E240" s="66"/>
      <c r="F240" s="66"/>
      <c r="G240" s="69">
        <f>SUM(G203,G217,G215,G237)</f>
        <v>3152.7728480426481</v>
      </c>
      <c r="H240" s="69">
        <f>SUM(H203,H217,H215,H237)</f>
        <v>0</v>
      </c>
      <c r="I240" s="69">
        <f>SUM(I203,I217,I215,I237)</f>
        <v>0</v>
      </c>
      <c r="J240" s="69">
        <f>L240/G240*10</f>
        <v>4.3505475666544395</v>
      </c>
      <c r="K240" s="60"/>
      <c r="L240" s="69">
        <f>SUM(L203,L217,L215,L237)</f>
        <v>1371.628824226613</v>
      </c>
      <c r="M240" s="59"/>
      <c r="N240" s="59"/>
      <c r="O240" s="69">
        <f>I240+L240</f>
        <v>1371.628824226613</v>
      </c>
      <c r="P240" s="70">
        <f t="shared" si="53"/>
        <v>4.3505475666544395</v>
      </c>
    </row>
    <row r="241" spans="1:16" s="71" customFormat="1" ht="18" customHeight="1" x14ac:dyDescent="0.2">
      <c r="A241" s="46"/>
      <c r="B241" s="47"/>
      <c r="C241" s="64"/>
      <c r="D241" s="66"/>
      <c r="E241" s="66"/>
      <c r="F241" s="66"/>
      <c r="G241" s="69"/>
      <c r="H241" s="78"/>
      <c r="I241" s="69"/>
      <c r="J241" s="54"/>
      <c r="K241" s="60"/>
      <c r="L241" s="69"/>
      <c r="M241" s="59"/>
      <c r="N241" s="59"/>
      <c r="O241" s="54"/>
      <c r="P241" s="57"/>
    </row>
    <row r="242" spans="1:16" ht="18" customHeight="1" x14ac:dyDescent="0.2">
      <c r="A242" s="46"/>
      <c r="B242" s="63" t="s">
        <v>203</v>
      </c>
      <c r="C242" s="48"/>
      <c r="D242" s="51"/>
      <c r="E242" s="51"/>
      <c r="F242" s="51"/>
      <c r="G242" s="69">
        <f t="shared" ref="G242:I243" si="55">SUM(G199,G239)</f>
        <v>29194.121369679771</v>
      </c>
      <c r="H242" s="69">
        <f t="shared" si="55"/>
        <v>3232.3689836723302</v>
      </c>
      <c r="I242" s="69">
        <f t="shared" si="55"/>
        <v>3232.3689836723302</v>
      </c>
      <c r="J242" s="69">
        <f>L242/G242*10</f>
        <v>2.8941380026732153</v>
      </c>
      <c r="K242" s="60"/>
      <c r="L242" s="69">
        <f t="shared" ref="L242:L243" si="56">SUM(L199,L239)</f>
        <v>8449.181611064445</v>
      </c>
      <c r="M242" s="59"/>
      <c r="N242" s="59"/>
      <c r="O242" s="69">
        <f>I242+L242</f>
        <v>11681.550594736775</v>
      </c>
      <c r="P242" s="70">
        <f>IFERROR(O242/G242*10,0)</f>
        <v>4.0013365865050208</v>
      </c>
    </row>
    <row r="243" spans="1:16" ht="18" customHeight="1" x14ac:dyDescent="0.2">
      <c r="A243" s="46"/>
      <c r="B243" s="63" t="s">
        <v>204</v>
      </c>
      <c r="C243" s="48"/>
      <c r="D243" s="51"/>
      <c r="E243" s="51"/>
      <c r="F243" s="51"/>
      <c r="G243" s="69">
        <f t="shared" si="55"/>
        <v>29194.121369679768</v>
      </c>
      <c r="H243" s="69">
        <f t="shared" si="55"/>
        <v>3277.7593782723297</v>
      </c>
      <c r="I243" s="79">
        <f t="shared" si="55"/>
        <v>3277.7593782723297</v>
      </c>
      <c r="J243" s="69">
        <f>L243/G243*10</f>
        <v>2.8923395593996077</v>
      </c>
      <c r="K243" s="60"/>
      <c r="L243" s="69">
        <f t="shared" si="56"/>
        <v>8443.9312139438243</v>
      </c>
      <c r="M243" s="59"/>
      <c r="N243" s="59"/>
      <c r="O243" s="69">
        <f>I243+L243</f>
        <v>11721.690592216153</v>
      </c>
      <c r="P243" s="70">
        <f>IFERROR(O243/G243*10,0)</f>
        <v>4.015085929042546</v>
      </c>
    </row>
    <row r="244" spans="1:16" ht="18" customHeight="1" x14ac:dyDescent="0.2">
      <c r="A244" s="46"/>
      <c r="B244" s="47"/>
      <c r="C244" s="48"/>
      <c r="D244" s="51"/>
      <c r="E244" s="51"/>
      <c r="F244" s="51"/>
      <c r="G244" s="69"/>
      <c r="H244" s="78"/>
      <c r="I244" s="69"/>
      <c r="J244" s="54"/>
      <c r="K244" s="60"/>
      <c r="L244" s="69"/>
      <c r="M244" s="59"/>
      <c r="N244" s="59"/>
      <c r="O244" s="54"/>
      <c r="P244" s="57"/>
    </row>
    <row r="245" spans="1:16" ht="18" customHeight="1" x14ac:dyDescent="0.2">
      <c r="A245" s="62" t="s">
        <v>205</v>
      </c>
      <c r="B245" s="63" t="s">
        <v>206</v>
      </c>
      <c r="C245" s="48"/>
      <c r="D245" s="51"/>
      <c r="E245" s="51"/>
      <c r="F245" s="51"/>
      <c r="G245" s="54"/>
      <c r="H245" s="78"/>
      <c r="I245" s="54"/>
      <c r="J245" s="54"/>
      <c r="K245" s="60"/>
      <c r="L245" s="54"/>
      <c r="M245" s="59"/>
      <c r="N245" s="59"/>
      <c r="O245" s="54"/>
      <c r="P245" s="104"/>
    </row>
    <row r="246" spans="1:16" s="71" customFormat="1" ht="18" customHeight="1" x14ac:dyDescent="0.2">
      <c r="A246" s="46">
        <v>1</v>
      </c>
      <c r="B246" s="63" t="s">
        <v>207</v>
      </c>
      <c r="C246" s="64"/>
      <c r="D246" s="66"/>
      <c r="E246" s="66"/>
      <c r="F246" s="66"/>
      <c r="G246" s="52">
        <f>'[1]JODHPUR VP'!$BZ$233</f>
        <v>0</v>
      </c>
      <c r="H246" s="53">
        <f t="shared" ref="H246:H247" si="57">I246</f>
        <v>0</v>
      </c>
      <c r="I246" s="52">
        <f>'[1]JODHPUR VP'!CA233</f>
        <v>0</v>
      </c>
      <c r="J246" s="54"/>
      <c r="K246" s="60"/>
      <c r="L246" s="52">
        <f>'[1]JODHPUR VP'!CB233+'[1]JODHPUR VP'!$CC$357</f>
        <v>693.94268729999999</v>
      </c>
      <c r="M246" s="59"/>
      <c r="N246" s="59"/>
      <c r="O246" s="54">
        <f t="shared" ref="O246:O295" si="58">I246+L246</f>
        <v>693.94268729999999</v>
      </c>
      <c r="P246" s="57">
        <f t="shared" ref="P246:P295" si="59">IFERROR(O246/G246*10,0)</f>
        <v>0</v>
      </c>
    </row>
    <row r="247" spans="1:16" ht="18" customHeight="1" x14ac:dyDescent="0.2">
      <c r="A247" s="46"/>
      <c r="B247" s="72" t="s">
        <v>48</v>
      </c>
      <c r="C247" s="48"/>
      <c r="D247" s="51"/>
      <c r="E247" s="51"/>
      <c r="F247" s="51"/>
      <c r="G247" s="52">
        <f>'[1]JODHPUR VP'!$BZ$234</f>
        <v>0</v>
      </c>
      <c r="H247" s="53">
        <f t="shared" si="57"/>
        <v>0</v>
      </c>
      <c r="I247" s="52">
        <f>'[1]JODHPUR VP'!CA234</f>
        <v>0</v>
      </c>
      <c r="J247" s="54"/>
      <c r="K247" s="60"/>
      <c r="L247" s="52">
        <f>'[1]JODHPUR VP'!CB234</f>
        <v>100.32317449999999</v>
      </c>
      <c r="M247" s="59"/>
      <c r="N247" s="59"/>
      <c r="O247" s="54">
        <f t="shared" si="58"/>
        <v>100.32317449999999</v>
      </c>
      <c r="P247" s="57"/>
    </row>
    <row r="248" spans="1:16" ht="18" customHeight="1" x14ac:dyDescent="0.2">
      <c r="A248" s="46"/>
      <c r="B248" s="63" t="s">
        <v>208</v>
      </c>
      <c r="C248" s="48"/>
      <c r="D248" s="51"/>
      <c r="E248" s="51"/>
      <c r="F248" s="51"/>
      <c r="G248" s="69">
        <f>G246+G247</f>
        <v>0</v>
      </c>
      <c r="H248" s="69">
        <f>H246+H247</f>
        <v>0</v>
      </c>
      <c r="I248" s="69">
        <f>I246+I247</f>
        <v>0</v>
      </c>
      <c r="J248" s="54"/>
      <c r="K248" s="60"/>
      <c r="L248" s="69">
        <f>L246+L247</f>
        <v>794.26586180000004</v>
      </c>
      <c r="M248" s="59"/>
      <c r="N248" s="59"/>
      <c r="O248" s="69">
        <f t="shared" si="58"/>
        <v>794.26586180000004</v>
      </c>
      <c r="P248" s="57">
        <f t="shared" si="59"/>
        <v>0</v>
      </c>
    </row>
    <row r="249" spans="1:16" ht="18" customHeight="1" x14ac:dyDescent="0.2">
      <c r="A249" s="46">
        <v>2</v>
      </c>
      <c r="B249" s="83" t="s">
        <v>209</v>
      </c>
      <c r="C249" s="48"/>
      <c r="D249" s="51"/>
      <c r="E249" s="51"/>
      <c r="F249" s="51"/>
      <c r="G249" s="52">
        <f>'[1]JODHPUR VP'!$BZ$236</f>
        <v>0</v>
      </c>
      <c r="H249" s="53">
        <f t="shared" ref="H249:H250" si="60">I249</f>
        <v>0</v>
      </c>
      <c r="I249" s="52">
        <f>'[1]JODHPUR VP'!CA236</f>
        <v>0</v>
      </c>
      <c r="J249" s="54"/>
      <c r="K249" s="60"/>
      <c r="L249" s="52">
        <f>'[1]JODHPUR VP'!CB236</f>
        <v>11.289499599999999</v>
      </c>
      <c r="M249" s="59"/>
      <c r="N249" s="59"/>
      <c r="O249" s="54">
        <f t="shared" si="58"/>
        <v>11.289499599999999</v>
      </c>
      <c r="P249" s="57">
        <f t="shared" si="59"/>
        <v>0</v>
      </c>
    </row>
    <row r="250" spans="1:16" ht="18" customHeight="1" x14ac:dyDescent="0.2">
      <c r="A250" s="46"/>
      <c r="B250" s="111" t="s">
        <v>48</v>
      </c>
      <c r="C250" s="48"/>
      <c r="D250" s="51"/>
      <c r="E250" s="51"/>
      <c r="F250" s="51"/>
      <c r="G250" s="52">
        <f>'[1]JODHPUR VP'!$BZ$237</f>
        <v>0</v>
      </c>
      <c r="H250" s="53">
        <f t="shared" si="60"/>
        <v>0</v>
      </c>
      <c r="I250" s="52">
        <f>'[1]JODHPUR VP'!CA237</f>
        <v>0</v>
      </c>
      <c r="J250" s="54"/>
      <c r="K250" s="60"/>
      <c r="L250" s="52">
        <f>'[1]JODHPUR VP'!CB237</f>
        <v>0</v>
      </c>
      <c r="M250" s="59"/>
      <c r="N250" s="59"/>
      <c r="O250" s="54">
        <f t="shared" si="58"/>
        <v>0</v>
      </c>
      <c r="P250" s="104"/>
    </row>
    <row r="251" spans="1:16" ht="18" customHeight="1" x14ac:dyDescent="0.2">
      <c r="A251" s="46"/>
      <c r="B251" s="63" t="s">
        <v>52</v>
      </c>
      <c r="C251" s="48"/>
      <c r="D251" s="51"/>
      <c r="E251" s="51"/>
      <c r="F251" s="51"/>
      <c r="G251" s="69">
        <f>SUM(G249:G250)</f>
        <v>0</v>
      </c>
      <c r="H251" s="69">
        <f>SUM(H249:H250)</f>
        <v>0</v>
      </c>
      <c r="I251" s="69">
        <f>SUM(I249:I250)</f>
        <v>0</v>
      </c>
      <c r="J251" s="54"/>
      <c r="K251" s="60"/>
      <c r="L251" s="69">
        <f>'[1]JODHPUR VP'!CB238</f>
        <v>11.289499599999999</v>
      </c>
      <c r="M251" s="59"/>
      <c r="N251" s="59"/>
      <c r="O251" s="69">
        <f t="shared" si="58"/>
        <v>11.289499599999999</v>
      </c>
      <c r="P251" s="57">
        <f t="shared" si="59"/>
        <v>0</v>
      </c>
    </row>
    <row r="252" spans="1:16" ht="18" customHeight="1" x14ac:dyDescent="0.2">
      <c r="A252" s="46">
        <v>3</v>
      </c>
      <c r="B252" s="83" t="s">
        <v>210</v>
      </c>
      <c r="C252" s="48"/>
      <c r="D252" s="51"/>
      <c r="E252" s="51"/>
      <c r="F252" s="51"/>
      <c r="G252" s="52">
        <f>'[1]JODHPUR VP'!$BZ$239</f>
        <v>0</v>
      </c>
      <c r="H252" s="53">
        <f t="shared" ref="H252:H253" si="61">I252</f>
        <v>0</v>
      </c>
      <c r="I252" s="52">
        <f>'[1]JODHPUR VP'!CA239</f>
        <v>0</v>
      </c>
      <c r="J252" s="54"/>
      <c r="K252" s="60"/>
      <c r="L252" s="52">
        <f>'[1]JODHPUR VP'!CB239</f>
        <v>7.0598020000000004</v>
      </c>
      <c r="M252" s="59"/>
      <c r="N252" s="59"/>
      <c r="O252" s="54">
        <f t="shared" si="58"/>
        <v>7.0598020000000004</v>
      </c>
      <c r="P252" s="57">
        <f t="shared" si="59"/>
        <v>0</v>
      </c>
    </row>
    <row r="253" spans="1:16" ht="18" customHeight="1" x14ac:dyDescent="0.2">
      <c r="A253" s="46"/>
      <c r="B253" s="111" t="s">
        <v>48</v>
      </c>
      <c r="C253" s="48"/>
      <c r="D253" s="51"/>
      <c r="E253" s="51"/>
      <c r="F253" s="51"/>
      <c r="G253" s="52">
        <f>'[1]JODHPUR VP'!$BZ$240</f>
        <v>0</v>
      </c>
      <c r="H253" s="53">
        <f t="shared" si="61"/>
        <v>0</v>
      </c>
      <c r="I253" s="52">
        <f>'[1]JODHPUR VP'!CA240</f>
        <v>0</v>
      </c>
      <c r="J253" s="54"/>
      <c r="K253" s="60"/>
      <c r="L253" s="52">
        <f>'[1]JODHPUR VP'!CB240</f>
        <v>0</v>
      </c>
      <c r="M253" s="59"/>
      <c r="N253" s="59"/>
      <c r="O253" s="54">
        <f t="shared" si="58"/>
        <v>0</v>
      </c>
      <c r="P253" s="104"/>
    </row>
    <row r="254" spans="1:16" ht="18" customHeight="1" x14ac:dyDescent="0.2">
      <c r="A254" s="46"/>
      <c r="B254" s="63" t="s">
        <v>52</v>
      </c>
      <c r="C254" s="48"/>
      <c r="D254" s="51"/>
      <c r="E254" s="51"/>
      <c r="F254" s="51"/>
      <c r="G254" s="69">
        <f>SUM(G252:G253)</f>
        <v>0</v>
      </c>
      <c r="H254" s="69">
        <f>SUM(H252:H253)</f>
        <v>0</v>
      </c>
      <c r="I254" s="69">
        <f>SUM(I252:I253)</f>
        <v>0</v>
      </c>
      <c r="J254" s="54"/>
      <c r="K254" s="60"/>
      <c r="L254" s="69">
        <f>'[1]JODHPUR VP'!CB241</f>
        <v>7.0598020000000004</v>
      </c>
      <c r="M254" s="59"/>
      <c r="N254" s="59"/>
      <c r="O254" s="69">
        <f t="shared" si="58"/>
        <v>7.0598020000000004</v>
      </c>
      <c r="P254" s="57">
        <f t="shared" si="59"/>
        <v>0</v>
      </c>
    </row>
    <row r="255" spans="1:16" ht="18" customHeight="1" x14ac:dyDescent="0.2">
      <c r="A255" s="46">
        <v>4</v>
      </c>
      <c r="B255" s="47" t="s">
        <v>211</v>
      </c>
      <c r="C255" s="48"/>
      <c r="D255" s="51"/>
      <c r="E255" s="51"/>
      <c r="F255" s="51"/>
      <c r="G255" s="52">
        <f>'[1]JODHPUR VP'!$BZ$242</f>
        <v>0</v>
      </c>
      <c r="H255" s="53">
        <f t="shared" ref="H255:H256" si="62">I255</f>
        <v>0</v>
      </c>
      <c r="I255" s="52">
        <f>'[1]JODHPUR VP'!CA242</f>
        <v>0</v>
      </c>
      <c r="J255" s="54"/>
      <c r="K255" s="60"/>
      <c r="L255" s="52">
        <f>'[1]JODHPUR VP'!CB242+'[1]JODHPUR VP'!$CC$375+'[1]JODHPUR VP'!$CC$337</f>
        <v>933.31199830000003</v>
      </c>
      <c r="M255" s="59"/>
      <c r="N255" s="59"/>
      <c r="O255" s="54">
        <f t="shared" si="58"/>
        <v>933.31199830000003</v>
      </c>
      <c r="P255" s="57">
        <f t="shared" si="59"/>
        <v>0</v>
      </c>
    </row>
    <row r="256" spans="1:16" ht="18" customHeight="1" x14ac:dyDescent="0.2">
      <c r="A256" s="46"/>
      <c r="B256" s="72" t="s">
        <v>48</v>
      </c>
      <c r="C256" s="48"/>
      <c r="D256" s="51"/>
      <c r="E256" s="51"/>
      <c r="F256" s="51"/>
      <c r="G256" s="52">
        <f>'[1]JODHPUR VP'!$BZ$243</f>
        <v>0</v>
      </c>
      <c r="H256" s="53">
        <f t="shared" si="62"/>
        <v>0</v>
      </c>
      <c r="I256" s="52">
        <f>'[1]JODHPUR VP'!CA243</f>
        <v>0</v>
      </c>
      <c r="J256" s="54"/>
      <c r="K256" s="60"/>
      <c r="L256" s="52">
        <f>'[1]JODHPUR VP'!CB243</f>
        <v>-17.386416700000002</v>
      </c>
      <c r="M256" s="59"/>
      <c r="N256" s="59"/>
      <c r="O256" s="54">
        <f t="shared" si="58"/>
        <v>-17.386416700000002</v>
      </c>
      <c r="P256" s="104"/>
    </row>
    <row r="257" spans="1:18" ht="18" customHeight="1" x14ac:dyDescent="0.2">
      <c r="A257" s="46"/>
      <c r="B257" s="63" t="s">
        <v>52</v>
      </c>
      <c r="C257" s="48"/>
      <c r="D257" s="51"/>
      <c r="E257" s="51"/>
      <c r="F257" s="51"/>
      <c r="G257" s="69">
        <f>SUM(G255:G256)</f>
        <v>0</v>
      </c>
      <c r="H257" s="69">
        <f>SUM(H255:H256)</f>
        <v>0</v>
      </c>
      <c r="I257" s="69">
        <f>SUM(I255:I256)</f>
        <v>0</v>
      </c>
      <c r="J257" s="54"/>
      <c r="K257" s="60"/>
      <c r="L257" s="69">
        <f>L255+L256</f>
        <v>915.92558159999999</v>
      </c>
      <c r="M257" s="59"/>
      <c r="N257" s="59"/>
      <c r="O257" s="69">
        <f t="shared" si="58"/>
        <v>915.92558159999999</v>
      </c>
      <c r="P257" s="57">
        <f t="shared" si="59"/>
        <v>0</v>
      </c>
    </row>
    <row r="258" spans="1:18" ht="18" customHeight="1" x14ac:dyDescent="0.2">
      <c r="A258" s="46">
        <v>5</v>
      </c>
      <c r="B258" s="47" t="s">
        <v>212</v>
      </c>
      <c r="C258" s="48"/>
      <c r="D258" s="51"/>
      <c r="E258" s="51"/>
      <c r="F258" s="51"/>
      <c r="G258" s="52">
        <f>'[1]JODHPUR VP'!$BZ$245</f>
        <v>0</v>
      </c>
      <c r="H258" s="53">
        <f t="shared" ref="H258:H259" si="63">I258</f>
        <v>0</v>
      </c>
      <c r="I258" s="52">
        <f>'[1]JODHPUR VP'!CA245</f>
        <v>0</v>
      </c>
      <c r="J258" s="54"/>
      <c r="K258" s="60"/>
      <c r="L258" s="52">
        <f>'[1]JODHPUR VP'!CB245+'[1]JODHPUR VP'!$CC$336</f>
        <v>9.1921277000000003</v>
      </c>
      <c r="M258" s="59"/>
      <c r="N258" s="59"/>
      <c r="O258" s="54">
        <f t="shared" si="58"/>
        <v>9.1921277000000003</v>
      </c>
      <c r="P258" s="57">
        <f t="shared" si="59"/>
        <v>0</v>
      </c>
      <c r="R258" s="108"/>
    </row>
    <row r="259" spans="1:18" ht="18" customHeight="1" x14ac:dyDescent="0.2">
      <c r="A259" s="46"/>
      <c r="B259" s="72" t="s">
        <v>48</v>
      </c>
      <c r="C259" s="48"/>
      <c r="D259" s="51"/>
      <c r="E259" s="51"/>
      <c r="F259" s="51"/>
      <c r="G259" s="52">
        <f>'[1]JODHPUR VP'!$BZ$246</f>
        <v>0</v>
      </c>
      <c r="H259" s="53">
        <f t="shared" si="63"/>
        <v>0</v>
      </c>
      <c r="I259" s="52">
        <f>'[1]JODHPUR VP'!CA246</f>
        <v>0</v>
      </c>
      <c r="J259" s="54"/>
      <c r="K259" s="60"/>
      <c r="L259" s="52">
        <f>'[1]JODHPUR VP'!CB246</f>
        <v>0</v>
      </c>
      <c r="M259" s="59"/>
      <c r="N259" s="59"/>
      <c r="O259" s="54">
        <f t="shared" si="58"/>
        <v>0</v>
      </c>
      <c r="P259" s="104"/>
      <c r="R259" s="108"/>
    </row>
    <row r="260" spans="1:18" ht="18" customHeight="1" x14ac:dyDescent="0.2">
      <c r="A260" s="46"/>
      <c r="B260" s="63" t="s">
        <v>52</v>
      </c>
      <c r="C260" s="48"/>
      <c r="D260" s="51"/>
      <c r="E260" s="51"/>
      <c r="F260" s="51"/>
      <c r="G260" s="69">
        <f>SUM(G258:G259)</f>
        <v>0</v>
      </c>
      <c r="H260" s="69">
        <f>SUM(H258:H259)</f>
        <v>0</v>
      </c>
      <c r="I260" s="69">
        <f>SUM(I258:I259)</f>
        <v>0</v>
      </c>
      <c r="J260" s="54"/>
      <c r="K260" s="60"/>
      <c r="L260" s="69">
        <f>L258+L259</f>
        <v>9.1921277000000003</v>
      </c>
      <c r="M260" s="59"/>
      <c r="N260" s="59"/>
      <c r="O260" s="69">
        <f t="shared" si="58"/>
        <v>9.1921277000000003</v>
      </c>
      <c r="P260" s="57">
        <f t="shared" si="59"/>
        <v>0</v>
      </c>
      <c r="R260" s="108"/>
    </row>
    <row r="261" spans="1:18" ht="18" customHeight="1" x14ac:dyDescent="0.2">
      <c r="A261" s="46">
        <v>6</v>
      </c>
      <c r="B261" s="47" t="s">
        <v>213</v>
      </c>
      <c r="C261" s="48"/>
      <c r="D261" s="51"/>
      <c r="E261" s="51"/>
      <c r="F261" s="51"/>
      <c r="G261" s="52">
        <f>'[1]JODHPUR VP'!$BZ$248</f>
        <v>0</v>
      </c>
      <c r="H261" s="53">
        <f t="shared" ref="H261:H262" si="64">I261</f>
        <v>0</v>
      </c>
      <c r="I261" s="52">
        <f>'[1]JODHPUR VP'!CA248</f>
        <v>0</v>
      </c>
      <c r="J261" s="54"/>
      <c r="K261" s="60"/>
      <c r="L261" s="52">
        <f>'[1]JODHPUR VP'!CB248</f>
        <v>15.8395756</v>
      </c>
      <c r="M261" s="59"/>
      <c r="N261" s="59"/>
      <c r="O261" s="54">
        <f t="shared" si="58"/>
        <v>15.8395756</v>
      </c>
      <c r="P261" s="57">
        <f t="shared" si="59"/>
        <v>0</v>
      </c>
      <c r="R261" s="108"/>
    </row>
    <row r="262" spans="1:18" ht="18" customHeight="1" x14ac:dyDescent="0.2">
      <c r="A262" s="46"/>
      <c r="B262" s="72" t="s">
        <v>48</v>
      </c>
      <c r="C262" s="48"/>
      <c r="D262" s="51"/>
      <c r="E262" s="51"/>
      <c r="F262" s="51"/>
      <c r="G262" s="52">
        <f>'[1]JODHPUR VP'!$BZ$249</f>
        <v>0</v>
      </c>
      <c r="H262" s="53">
        <f t="shared" si="64"/>
        <v>0</v>
      </c>
      <c r="I262" s="52">
        <f>'[1]JODHPUR VP'!CA249</f>
        <v>0</v>
      </c>
      <c r="J262" s="54"/>
      <c r="K262" s="60"/>
      <c r="L262" s="52">
        <f>'[1]JODHPUR VP'!CB249</f>
        <v>0</v>
      </c>
      <c r="M262" s="59"/>
      <c r="N262" s="59"/>
      <c r="O262" s="54">
        <f t="shared" si="58"/>
        <v>0</v>
      </c>
      <c r="P262" s="104"/>
      <c r="R262" s="108"/>
    </row>
    <row r="263" spans="1:18" ht="18" customHeight="1" x14ac:dyDescent="0.2">
      <c r="A263" s="46"/>
      <c r="B263" s="63" t="s">
        <v>52</v>
      </c>
      <c r="C263" s="48"/>
      <c r="D263" s="51"/>
      <c r="E263" s="51"/>
      <c r="F263" s="51"/>
      <c r="G263" s="69">
        <f>SUM(G261:G262)</f>
        <v>0</v>
      </c>
      <c r="H263" s="69">
        <f>SUM(H261:H262)</f>
        <v>0</v>
      </c>
      <c r="I263" s="69">
        <f>SUM(I261:I262)</f>
        <v>0</v>
      </c>
      <c r="J263" s="54"/>
      <c r="K263" s="60"/>
      <c r="L263" s="69">
        <f>'[1]JODHPUR VP'!CB250</f>
        <v>15.8395756</v>
      </c>
      <c r="M263" s="59"/>
      <c r="N263" s="59"/>
      <c r="O263" s="69">
        <f t="shared" si="58"/>
        <v>15.8395756</v>
      </c>
      <c r="P263" s="57">
        <f t="shared" si="59"/>
        <v>0</v>
      </c>
      <c r="R263" s="108"/>
    </row>
    <row r="264" spans="1:18" ht="18" customHeight="1" x14ac:dyDescent="0.2">
      <c r="A264" s="46">
        <v>7</v>
      </c>
      <c r="B264" s="47" t="s">
        <v>214</v>
      </c>
      <c r="C264" s="48"/>
      <c r="D264" s="51"/>
      <c r="E264" s="51"/>
      <c r="F264" s="51"/>
      <c r="G264" s="52">
        <f>'[1]JODHPUR VP'!$BZ$251</f>
        <v>0</v>
      </c>
      <c r="H264" s="53">
        <f t="shared" ref="H264:H265" si="65">I264</f>
        <v>0</v>
      </c>
      <c r="I264" s="52">
        <f>'[1]JODHPUR VP'!$CA251</f>
        <v>0</v>
      </c>
      <c r="J264" s="54"/>
      <c r="K264" s="60"/>
      <c r="L264" s="52">
        <f>'[1]JODHPUR VP'!CB251</f>
        <v>11.379371799999999</v>
      </c>
      <c r="M264" s="59"/>
      <c r="N264" s="59"/>
      <c r="O264" s="54">
        <f t="shared" si="58"/>
        <v>11.379371799999999</v>
      </c>
      <c r="P264" s="57">
        <f t="shared" si="59"/>
        <v>0</v>
      </c>
      <c r="R264" s="108"/>
    </row>
    <row r="265" spans="1:18" ht="18" customHeight="1" x14ac:dyDescent="0.2">
      <c r="A265" s="46"/>
      <c r="B265" s="72" t="s">
        <v>48</v>
      </c>
      <c r="C265" s="48"/>
      <c r="D265" s="51"/>
      <c r="E265" s="51"/>
      <c r="F265" s="51"/>
      <c r="G265" s="52">
        <f>'[1]JODHPUR VP'!$BZ$252</f>
        <v>0</v>
      </c>
      <c r="H265" s="53">
        <f t="shared" si="65"/>
        <v>0</v>
      </c>
      <c r="I265" s="52">
        <f>'[1]JODHPUR VP'!CA252</f>
        <v>0</v>
      </c>
      <c r="J265" s="54"/>
      <c r="K265" s="60"/>
      <c r="L265" s="52">
        <f>'[1]JODHPUR VP'!CB252</f>
        <v>0</v>
      </c>
      <c r="M265" s="59"/>
      <c r="N265" s="59"/>
      <c r="O265" s="54">
        <f t="shared" si="58"/>
        <v>0</v>
      </c>
      <c r="P265" s="57"/>
      <c r="R265" s="108"/>
    </row>
    <row r="266" spans="1:18" ht="18" customHeight="1" x14ac:dyDescent="0.2">
      <c r="A266" s="46"/>
      <c r="B266" s="63" t="s">
        <v>52</v>
      </c>
      <c r="C266" s="48"/>
      <c r="D266" s="51"/>
      <c r="E266" s="51"/>
      <c r="F266" s="51"/>
      <c r="G266" s="69">
        <f>SUM(G264:G265)</f>
        <v>0</v>
      </c>
      <c r="H266" s="69">
        <f>SUM(H264:H265)</f>
        <v>0</v>
      </c>
      <c r="I266" s="69">
        <f>SUM(I264:I265)</f>
        <v>0</v>
      </c>
      <c r="J266" s="54"/>
      <c r="K266" s="60"/>
      <c r="L266" s="69">
        <f>'[1]JODHPUR VP'!CB253</f>
        <v>11.379371799999999</v>
      </c>
      <c r="M266" s="59"/>
      <c r="N266" s="59"/>
      <c r="O266" s="69">
        <f t="shared" si="58"/>
        <v>11.379371799999999</v>
      </c>
      <c r="P266" s="57">
        <f t="shared" si="59"/>
        <v>0</v>
      </c>
      <c r="R266" s="108"/>
    </row>
    <row r="267" spans="1:18" ht="18" customHeight="1" x14ac:dyDescent="0.2">
      <c r="A267" s="46">
        <v>8</v>
      </c>
      <c r="B267" s="47" t="s">
        <v>215</v>
      </c>
      <c r="C267" s="48"/>
      <c r="D267" s="51"/>
      <c r="E267" s="51"/>
      <c r="F267" s="51"/>
      <c r="G267" s="52">
        <f>'[1]JODHPUR VP'!$BZ$254</f>
        <v>0</v>
      </c>
      <c r="H267" s="53">
        <f t="shared" ref="H267:H268" si="66">I267</f>
        <v>0</v>
      </c>
      <c r="I267" s="52">
        <f>'[1]JODHPUR VP'!CA254</f>
        <v>0</v>
      </c>
      <c r="J267" s="54"/>
      <c r="K267" s="60"/>
      <c r="L267" s="52">
        <f>'[1]JODHPUR VP'!CB254</f>
        <v>12.6763157</v>
      </c>
      <c r="M267" s="59"/>
      <c r="N267" s="59"/>
      <c r="O267" s="54">
        <f t="shared" si="58"/>
        <v>12.6763157</v>
      </c>
      <c r="P267" s="57">
        <f t="shared" si="59"/>
        <v>0</v>
      </c>
      <c r="R267" s="108"/>
    </row>
    <row r="268" spans="1:18" ht="18" customHeight="1" x14ac:dyDescent="0.2">
      <c r="A268" s="46"/>
      <c r="B268" s="72" t="s">
        <v>48</v>
      </c>
      <c r="C268" s="48"/>
      <c r="D268" s="51"/>
      <c r="E268" s="51"/>
      <c r="F268" s="51"/>
      <c r="G268" s="52">
        <f>'[1]JODHPUR VP'!$BZ$255</f>
        <v>0</v>
      </c>
      <c r="H268" s="53">
        <f t="shared" si="66"/>
        <v>0</v>
      </c>
      <c r="I268" s="52">
        <f>'[1]JODHPUR VP'!CA255</f>
        <v>0</v>
      </c>
      <c r="J268" s="54"/>
      <c r="K268" s="60"/>
      <c r="L268" s="52">
        <f>'[1]JODHPUR VP'!CB255</f>
        <v>0</v>
      </c>
      <c r="M268" s="59"/>
      <c r="N268" s="59"/>
      <c r="O268" s="54">
        <f t="shared" si="58"/>
        <v>0</v>
      </c>
      <c r="P268" s="104"/>
      <c r="R268" s="108"/>
    </row>
    <row r="269" spans="1:18" ht="18" customHeight="1" x14ac:dyDescent="0.2">
      <c r="A269" s="46"/>
      <c r="B269" s="63" t="s">
        <v>52</v>
      </c>
      <c r="C269" s="48"/>
      <c r="D269" s="51"/>
      <c r="E269" s="51"/>
      <c r="F269" s="51"/>
      <c r="G269" s="69">
        <f>SUM(G267:G268)</f>
        <v>0</v>
      </c>
      <c r="H269" s="69">
        <f>SUM(H267:H268)</f>
        <v>0</v>
      </c>
      <c r="I269" s="69">
        <f>SUM(I267:I268)</f>
        <v>0</v>
      </c>
      <c r="J269" s="54"/>
      <c r="K269" s="60"/>
      <c r="L269" s="69">
        <f>'[1]JODHPUR VP'!CB256</f>
        <v>12.6763157</v>
      </c>
      <c r="M269" s="59"/>
      <c r="N269" s="59"/>
      <c r="O269" s="69">
        <f t="shared" si="58"/>
        <v>12.6763157</v>
      </c>
      <c r="P269" s="57">
        <f t="shared" si="59"/>
        <v>0</v>
      </c>
      <c r="R269" s="108"/>
    </row>
    <row r="270" spans="1:18" ht="18" customHeight="1" x14ac:dyDescent="0.2">
      <c r="A270" s="46">
        <v>9</v>
      </c>
      <c r="B270" s="47" t="s">
        <v>216</v>
      </c>
      <c r="C270" s="48"/>
      <c r="D270" s="51"/>
      <c r="E270" s="51"/>
      <c r="F270" s="51"/>
      <c r="G270" s="52">
        <f>'[1]JODHPUR VP'!$BZ$257</f>
        <v>0</v>
      </c>
      <c r="H270" s="53">
        <f t="shared" ref="H270:H271" si="67">I270</f>
        <v>0</v>
      </c>
      <c r="I270" s="52">
        <f>'[1]JODHPUR VP'!CA257</f>
        <v>0</v>
      </c>
      <c r="J270" s="54"/>
      <c r="K270" s="60"/>
      <c r="L270" s="52">
        <f>'[1]JODHPUR VP'!CB257</f>
        <v>0</v>
      </c>
      <c r="M270" s="59"/>
      <c r="N270" s="59"/>
      <c r="O270" s="54">
        <f t="shared" si="58"/>
        <v>0</v>
      </c>
      <c r="P270" s="57">
        <f t="shared" si="59"/>
        <v>0</v>
      </c>
      <c r="R270" s="108"/>
    </row>
    <row r="271" spans="1:18" ht="18" customHeight="1" x14ac:dyDescent="0.2">
      <c r="A271" s="46"/>
      <c r="B271" s="72" t="s">
        <v>48</v>
      </c>
      <c r="C271" s="48"/>
      <c r="D271" s="51"/>
      <c r="E271" s="51"/>
      <c r="F271" s="51"/>
      <c r="G271" s="52">
        <f>'[1]JODHPUR VP'!$BZ$258</f>
        <v>0</v>
      </c>
      <c r="H271" s="53">
        <f t="shared" si="67"/>
        <v>0</v>
      </c>
      <c r="I271" s="52">
        <f>'[1]JODHPUR VP'!CA258</f>
        <v>0</v>
      </c>
      <c r="J271" s="54"/>
      <c r="K271" s="60"/>
      <c r="L271" s="52">
        <f>'[1]JODHPUR VP'!CB258</f>
        <v>0</v>
      </c>
      <c r="M271" s="59"/>
      <c r="N271" s="59"/>
      <c r="O271" s="54">
        <f t="shared" si="58"/>
        <v>0</v>
      </c>
      <c r="P271" s="104"/>
      <c r="R271" s="108"/>
    </row>
    <row r="272" spans="1:18" ht="18" customHeight="1" x14ac:dyDescent="0.2">
      <c r="A272" s="46"/>
      <c r="B272" s="63" t="s">
        <v>52</v>
      </c>
      <c r="C272" s="48"/>
      <c r="D272" s="51"/>
      <c r="E272" s="51"/>
      <c r="F272" s="51"/>
      <c r="G272" s="69">
        <f>SUM(G270:G271)</f>
        <v>0</v>
      </c>
      <c r="H272" s="69">
        <f>SUM(H270:H271)</f>
        <v>0</v>
      </c>
      <c r="I272" s="69">
        <f>SUM(I270:I271)</f>
        <v>0</v>
      </c>
      <c r="J272" s="54"/>
      <c r="K272" s="60"/>
      <c r="L272" s="69">
        <f>'[1]JODHPUR VP'!CB259</f>
        <v>0</v>
      </c>
      <c r="M272" s="59"/>
      <c r="N272" s="59"/>
      <c r="O272" s="54">
        <f t="shared" si="58"/>
        <v>0</v>
      </c>
      <c r="P272" s="57">
        <f t="shared" si="59"/>
        <v>0</v>
      </c>
      <c r="R272" s="108"/>
    </row>
    <row r="273" spans="1:16" ht="18" customHeight="1" x14ac:dyDescent="0.2">
      <c r="A273" s="46">
        <v>10</v>
      </c>
      <c r="B273" s="47" t="s">
        <v>217</v>
      </c>
      <c r="C273" s="48"/>
      <c r="D273" s="51"/>
      <c r="E273" s="51"/>
      <c r="F273" s="51"/>
      <c r="G273" s="52">
        <f>'[1]JODHPUR VP'!$BZ$260</f>
        <v>0</v>
      </c>
      <c r="H273" s="53">
        <f t="shared" ref="H273:H274" si="68">I273</f>
        <v>0</v>
      </c>
      <c r="I273" s="52">
        <f>'[1]JODHPUR VP'!CA260</f>
        <v>0</v>
      </c>
      <c r="J273" s="54"/>
      <c r="K273" s="60"/>
      <c r="L273" s="52">
        <f>'[1]JODHPUR VP'!CB260</f>
        <v>0.86717560000000005</v>
      </c>
      <c r="M273" s="59"/>
      <c r="N273" s="59"/>
      <c r="O273" s="54">
        <f t="shared" si="58"/>
        <v>0.86717560000000005</v>
      </c>
      <c r="P273" s="57">
        <f t="shared" si="59"/>
        <v>0</v>
      </c>
    </row>
    <row r="274" spans="1:16" ht="18" customHeight="1" x14ac:dyDescent="0.2">
      <c r="A274" s="46"/>
      <c r="B274" s="72" t="s">
        <v>48</v>
      </c>
      <c r="C274" s="48"/>
      <c r="D274" s="51"/>
      <c r="E274" s="51"/>
      <c r="F274" s="51"/>
      <c r="G274" s="52">
        <f>'[1]JODHPUR VP'!$BZ$261</f>
        <v>0</v>
      </c>
      <c r="H274" s="53">
        <f t="shared" si="68"/>
        <v>0</v>
      </c>
      <c r="I274" s="52">
        <f>'[1]JODHPUR VP'!CA261</f>
        <v>0</v>
      </c>
      <c r="J274" s="54"/>
      <c r="K274" s="60"/>
      <c r="L274" s="52">
        <f>'[1]JODHPUR VP'!CB261</f>
        <v>0</v>
      </c>
      <c r="M274" s="59"/>
      <c r="N274" s="59"/>
      <c r="O274" s="54">
        <f t="shared" si="58"/>
        <v>0</v>
      </c>
      <c r="P274" s="57"/>
    </row>
    <row r="275" spans="1:16" ht="18" customHeight="1" x14ac:dyDescent="0.2">
      <c r="A275" s="46"/>
      <c r="B275" s="63" t="s">
        <v>52</v>
      </c>
      <c r="C275" s="48"/>
      <c r="D275" s="51"/>
      <c r="E275" s="51"/>
      <c r="F275" s="51"/>
      <c r="G275" s="69">
        <f>SUM(G273:G274)</f>
        <v>0</v>
      </c>
      <c r="H275" s="69">
        <f>SUM(H273:H274)</f>
        <v>0</v>
      </c>
      <c r="I275" s="69">
        <f>SUM(I273:I274)</f>
        <v>0</v>
      </c>
      <c r="J275" s="54"/>
      <c r="K275" s="60"/>
      <c r="L275" s="69">
        <f>'[1]JODHPUR VP'!CB262</f>
        <v>0.86717560000000005</v>
      </c>
      <c r="M275" s="59"/>
      <c r="N275" s="59"/>
      <c r="O275" s="69">
        <f t="shared" si="58"/>
        <v>0.86717560000000005</v>
      </c>
      <c r="P275" s="57">
        <f t="shared" si="59"/>
        <v>0</v>
      </c>
    </row>
    <row r="276" spans="1:16" ht="18" customHeight="1" x14ac:dyDescent="0.2">
      <c r="A276" s="112">
        <v>11</v>
      </c>
      <c r="B276" s="63" t="s">
        <v>218</v>
      </c>
      <c r="C276" s="48"/>
      <c r="D276" s="51"/>
      <c r="E276" s="51"/>
      <c r="F276" s="51"/>
      <c r="G276" s="52"/>
      <c r="H276" s="78"/>
      <c r="I276" s="52"/>
      <c r="J276" s="54"/>
      <c r="K276" s="60"/>
      <c r="L276" s="52">
        <f>'[1]JODHPUR VP'!CB263</f>
        <v>0</v>
      </c>
      <c r="M276" s="59"/>
      <c r="N276" s="59"/>
      <c r="O276" s="54"/>
      <c r="P276" s="57"/>
    </row>
    <row r="277" spans="1:16" s="71" customFormat="1" ht="18" customHeight="1" x14ac:dyDescent="0.2">
      <c r="A277" s="46"/>
      <c r="B277" s="47" t="s">
        <v>219</v>
      </c>
      <c r="C277" s="64"/>
      <c r="D277" s="66"/>
      <c r="E277" s="66"/>
      <c r="F277" s="66"/>
      <c r="G277" s="52">
        <f>'[1]JODHPUR VP'!$BZ$264</f>
        <v>0</v>
      </c>
      <c r="H277" s="53">
        <f t="shared" ref="H277:H278" si="69">I277</f>
        <v>0</v>
      </c>
      <c r="I277" s="52">
        <f>'[1]JODHPUR VP'!CA264</f>
        <v>0</v>
      </c>
      <c r="J277" s="54"/>
      <c r="K277" s="60"/>
      <c r="L277" s="52">
        <f>'[1]JODHPUR VP'!CB264</f>
        <v>0.6788788</v>
      </c>
      <c r="M277" s="59"/>
      <c r="N277" s="59"/>
      <c r="O277" s="54">
        <f t="shared" si="58"/>
        <v>0.6788788</v>
      </c>
      <c r="P277" s="57">
        <f t="shared" si="59"/>
        <v>0</v>
      </c>
    </row>
    <row r="278" spans="1:16" s="71" customFormat="1" ht="18" customHeight="1" x14ac:dyDescent="0.2">
      <c r="A278" s="46"/>
      <c r="B278" s="72" t="s">
        <v>48</v>
      </c>
      <c r="C278" s="64"/>
      <c r="D278" s="66"/>
      <c r="E278" s="66"/>
      <c r="F278" s="66"/>
      <c r="G278" s="52">
        <f>'[1]JODHPUR VP'!$BZ$265</f>
        <v>0</v>
      </c>
      <c r="H278" s="53">
        <f t="shared" si="69"/>
        <v>0</v>
      </c>
      <c r="I278" s="52">
        <f>'[1]JODHPUR VP'!CA265</f>
        <v>0</v>
      </c>
      <c r="J278" s="54"/>
      <c r="K278" s="60"/>
      <c r="L278" s="113">
        <f>'[1]JODHPUR VP'!CB265</f>
        <v>4.3717000000000001E-3</v>
      </c>
      <c r="M278" s="59"/>
      <c r="N278" s="59"/>
      <c r="O278" s="54">
        <f t="shared" si="58"/>
        <v>4.3717000000000001E-3</v>
      </c>
      <c r="P278" s="104"/>
    </row>
    <row r="279" spans="1:16" s="71" customFormat="1" ht="18" customHeight="1" x14ac:dyDescent="0.2">
      <c r="A279" s="46"/>
      <c r="B279" s="63" t="s">
        <v>52</v>
      </c>
      <c r="C279" s="64"/>
      <c r="D279" s="66"/>
      <c r="E279" s="66"/>
      <c r="F279" s="66"/>
      <c r="G279" s="54">
        <f>G277+G278</f>
        <v>0</v>
      </c>
      <c r="H279" s="54">
        <f>H277+H278</f>
        <v>0</v>
      </c>
      <c r="I279" s="54">
        <f>I277+I278</f>
        <v>0</v>
      </c>
      <c r="J279" s="54"/>
      <c r="K279" s="60"/>
      <c r="L279" s="114">
        <f>'[1]JODHPUR VP'!CB266</f>
        <v>0.68325049999999998</v>
      </c>
      <c r="M279" s="59"/>
      <c r="N279" s="59"/>
      <c r="O279" s="69">
        <f t="shared" si="58"/>
        <v>0.68325049999999998</v>
      </c>
      <c r="P279" s="57">
        <f t="shared" si="59"/>
        <v>0</v>
      </c>
    </row>
    <row r="280" spans="1:16" s="71" customFormat="1" ht="18" customHeight="1" x14ac:dyDescent="0.2">
      <c r="A280" s="46"/>
      <c r="B280" s="47" t="s">
        <v>220</v>
      </c>
      <c r="C280" s="64"/>
      <c r="D280" s="66"/>
      <c r="E280" s="66"/>
      <c r="F280" s="66"/>
      <c r="G280" s="52">
        <f>'[1]JODHPUR VP'!$BZ$267</f>
        <v>0</v>
      </c>
      <c r="H280" s="53">
        <f t="shared" ref="H280:H281" si="70">I280</f>
        <v>0</v>
      </c>
      <c r="I280" s="52">
        <f>'[1]JODHPUR VP'!CA267</f>
        <v>0</v>
      </c>
      <c r="J280" s="54"/>
      <c r="K280" s="60"/>
      <c r="L280" s="52">
        <f>'[1]JODHPUR VP'!CB267</f>
        <v>2.0006917</v>
      </c>
      <c r="M280" s="59"/>
      <c r="N280" s="59"/>
      <c r="O280" s="54">
        <f t="shared" si="58"/>
        <v>2.0006917</v>
      </c>
      <c r="P280" s="57">
        <f t="shared" si="59"/>
        <v>0</v>
      </c>
    </row>
    <row r="281" spans="1:16" s="71" customFormat="1" ht="18" customHeight="1" x14ac:dyDescent="0.2">
      <c r="A281" s="46"/>
      <c r="B281" s="72" t="s">
        <v>48</v>
      </c>
      <c r="C281" s="64"/>
      <c r="D281" s="66"/>
      <c r="E281" s="66"/>
      <c r="F281" s="66"/>
      <c r="G281" s="52">
        <f>'[1]JODHPUR VP'!$BZ$268</f>
        <v>0</v>
      </c>
      <c r="H281" s="53">
        <f t="shared" si="70"/>
        <v>0</v>
      </c>
      <c r="I281" s="52">
        <f>'[1]JODHPUR VP'!CA268</f>
        <v>0</v>
      </c>
      <c r="J281" s="54"/>
      <c r="K281" s="60"/>
      <c r="L281" s="52">
        <f>'[1]JODHPUR VP'!CB268</f>
        <v>2.9151470000000002</v>
      </c>
      <c r="M281" s="59"/>
      <c r="N281" s="59"/>
      <c r="O281" s="54">
        <f t="shared" si="58"/>
        <v>2.9151470000000002</v>
      </c>
      <c r="P281" s="57">
        <f t="shared" si="59"/>
        <v>0</v>
      </c>
    </row>
    <row r="282" spans="1:16" s="71" customFormat="1" ht="18" customHeight="1" x14ac:dyDescent="0.2">
      <c r="A282" s="46"/>
      <c r="B282" s="63" t="s">
        <v>52</v>
      </c>
      <c r="C282" s="64"/>
      <c r="D282" s="66"/>
      <c r="E282" s="66"/>
      <c r="F282" s="66"/>
      <c r="G282" s="54">
        <f>G280+G281</f>
        <v>0</v>
      </c>
      <c r="H282" s="54">
        <f>H280+H281</f>
        <v>0</v>
      </c>
      <c r="I282" s="54">
        <f>I280+I281</f>
        <v>0</v>
      </c>
      <c r="J282" s="54"/>
      <c r="K282" s="60"/>
      <c r="L282" s="54">
        <f>'[1]JODHPUR VP'!CB269</f>
        <v>4.9158387000000001</v>
      </c>
      <c r="M282" s="59"/>
      <c r="N282" s="59"/>
      <c r="O282" s="69">
        <f t="shared" si="58"/>
        <v>4.9158387000000001</v>
      </c>
      <c r="P282" s="57">
        <f t="shared" si="59"/>
        <v>0</v>
      </c>
    </row>
    <row r="283" spans="1:16" s="71" customFormat="1" ht="18" customHeight="1" x14ac:dyDescent="0.2">
      <c r="A283" s="46"/>
      <c r="B283" s="47" t="s">
        <v>221</v>
      </c>
      <c r="C283" s="64"/>
      <c r="D283" s="66"/>
      <c r="E283" s="66"/>
      <c r="F283" s="66"/>
      <c r="G283" s="52">
        <f>'[1]JODHPUR VP'!$BZ$270</f>
        <v>0</v>
      </c>
      <c r="H283" s="53">
        <f t="shared" ref="H283:H284" si="71">I283</f>
        <v>0</v>
      </c>
      <c r="I283" s="52">
        <f>'[1]JODHPUR VP'!CA270</f>
        <v>0</v>
      </c>
      <c r="J283" s="54"/>
      <c r="K283" s="60"/>
      <c r="L283" s="52">
        <f>'[1]JODHPUR VP'!CB270</f>
        <v>1.2535400000000001</v>
      </c>
      <c r="M283" s="59"/>
      <c r="N283" s="59"/>
      <c r="O283" s="54">
        <f t="shared" si="58"/>
        <v>1.2535400000000001</v>
      </c>
      <c r="P283" s="57">
        <f t="shared" si="59"/>
        <v>0</v>
      </c>
    </row>
    <row r="284" spans="1:16" s="71" customFormat="1" ht="18" customHeight="1" x14ac:dyDescent="0.2">
      <c r="A284" s="46"/>
      <c r="B284" s="72" t="s">
        <v>48</v>
      </c>
      <c r="C284" s="64"/>
      <c r="D284" s="66"/>
      <c r="E284" s="66"/>
      <c r="F284" s="66"/>
      <c r="G284" s="52">
        <f>'[1]JODHPUR VP'!$BZ$271</f>
        <v>0</v>
      </c>
      <c r="H284" s="53">
        <f t="shared" si="71"/>
        <v>0</v>
      </c>
      <c r="I284" s="52">
        <f>'[1]JODHPUR VP'!CA271</f>
        <v>0</v>
      </c>
      <c r="J284" s="54"/>
      <c r="K284" s="60"/>
      <c r="L284" s="52">
        <f>'[1]JODHPUR VP'!CB271</f>
        <v>2.5650911000000001</v>
      </c>
      <c r="M284" s="59"/>
      <c r="N284" s="59"/>
      <c r="O284" s="54">
        <f t="shared" si="58"/>
        <v>2.5650911000000001</v>
      </c>
      <c r="P284" s="104"/>
    </row>
    <row r="285" spans="1:16" s="71" customFormat="1" ht="18" customHeight="1" x14ac:dyDescent="0.2">
      <c r="A285" s="46"/>
      <c r="B285" s="63" t="s">
        <v>52</v>
      </c>
      <c r="C285" s="64"/>
      <c r="D285" s="66"/>
      <c r="E285" s="66"/>
      <c r="F285" s="66"/>
      <c r="G285" s="54">
        <f>G283+G284</f>
        <v>0</v>
      </c>
      <c r="H285" s="54">
        <f>H283+H284</f>
        <v>0</v>
      </c>
      <c r="I285" s="54">
        <f>I283+I284</f>
        <v>0</v>
      </c>
      <c r="J285" s="54"/>
      <c r="K285" s="60"/>
      <c r="L285" s="114">
        <f>'[1]JODHPUR VP'!CB272</f>
        <v>3.8186311000000002</v>
      </c>
      <c r="M285" s="59"/>
      <c r="N285" s="59"/>
      <c r="O285" s="69">
        <f t="shared" si="58"/>
        <v>3.8186311000000002</v>
      </c>
      <c r="P285" s="57">
        <f t="shared" si="59"/>
        <v>0</v>
      </c>
    </row>
    <row r="286" spans="1:16" s="71" customFormat="1" ht="18" customHeight="1" x14ac:dyDescent="0.2">
      <c r="A286" s="46"/>
      <c r="B286" s="115" t="s">
        <v>222</v>
      </c>
      <c r="C286" s="64"/>
      <c r="D286" s="66"/>
      <c r="E286" s="66"/>
      <c r="F286" s="66"/>
      <c r="G286" s="54">
        <f>'[1]JODHPUR VP'!$BZ$276</f>
        <v>0</v>
      </c>
      <c r="H286" s="54">
        <f>I286</f>
        <v>0</v>
      </c>
      <c r="I286" s="54">
        <f>'[1]JODHPUR VP'!CA276</f>
        <v>0</v>
      </c>
      <c r="J286" s="54"/>
      <c r="K286" s="60"/>
      <c r="L286" s="54">
        <f>'[1]JODHPUR VP'!CB273</f>
        <v>2.2939399999999999E-2</v>
      </c>
      <c r="M286" s="59"/>
      <c r="N286" s="59"/>
      <c r="O286" s="69">
        <f t="shared" si="58"/>
        <v>2.2939399999999999E-2</v>
      </c>
      <c r="P286" s="57"/>
    </row>
    <row r="287" spans="1:16" s="71" customFormat="1" ht="18" customHeight="1" x14ac:dyDescent="0.2">
      <c r="A287" s="46"/>
      <c r="B287" s="116" t="s">
        <v>48</v>
      </c>
      <c r="C287" s="64"/>
      <c r="D287" s="66"/>
      <c r="E287" s="66"/>
      <c r="F287" s="66"/>
      <c r="G287" s="54">
        <f>'[1]JODHPUR VP'!$BZ$277</f>
        <v>0</v>
      </c>
      <c r="H287" s="54">
        <f t="shared" ref="H287:H288" si="72">I287</f>
        <v>0</v>
      </c>
      <c r="I287" s="54">
        <f>'[1]JODHPUR VP'!CA277</f>
        <v>0</v>
      </c>
      <c r="J287" s="54"/>
      <c r="K287" s="60"/>
      <c r="L287" s="54">
        <f>'[1]JODHPUR VP'!CB274</f>
        <v>3.1023000000000001E-3</v>
      </c>
      <c r="M287" s="59"/>
      <c r="N287" s="59"/>
      <c r="O287" s="69">
        <f t="shared" si="58"/>
        <v>3.1023000000000001E-3</v>
      </c>
      <c r="P287" s="57"/>
    </row>
    <row r="288" spans="1:16" s="71" customFormat="1" ht="18" customHeight="1" x14ac:dyDescent="0.2">
      <c r="A288" s="46"/>
      <c r="B288" s="117" t="s">
        <v>52</v>
      </c>
      <c r="C288" s="64"/>
      <c r="D288" s="66"/>
      <c r="E288" s="66"/>
      <c r="F288" s="66"/>
      <c r="G288" s="54"/>
      <c r="H288" s="54">
        <f t="shared" si="72"/>
        <v>0</v>
      </c>
      <c r="I288" s="54"/>
      <c r="J288" s="54"/>
      <c r="K288" s="60"/>
      <c r="L288" s="54">
        <f>'[1]JODHPUR VP'!CB275</f>
        <v>2.6041700000000001E-2</v>
      </c>
      <c r="M288" s="59"/>
      <c r="N288" s="59"/>
      <c r="O288" s="69">
        <f t="shared" si="58"/>
        <v>2.6041700000000001E-2</v>
      </c>
      <c r="P288" s="57"/>
    </row>
    <row r="289" spans="1:16" s="71" customFormat="1" ht="18" customHeight="1" x14ac:dyDescent="0.2">
      <c r="A289" s="46"/>
      <c r="B289" s="63" t="s">
        <v>223</v>
      </c>
      <c r="C289" s="64"/>
      <c r="D289" s="66"/>
      <c r="E289" s="66"/>
      <c r="F289" s="66"/>
      <c r="G289" s="54"/>
      <c r="H289" s="54"/>
      <c r="I289" s="54"/>
      <c r="J289" s="54"/>
      <c r="K289" s="60"/>
      <c r="L289" s="54">
        <f>'[1]JODHPUR VP'!CB276</f>
        <v>6.1207186</v>
      </c>
      <c r="M289" s="59"/>
      <c r="N289" s="59"/>
      <c r="O289" s="69">
        <f t="shared" si="58"/>
        <v>6.1207186</v>
      </c>
      <c r="P289" s="57"/>
    </row>
    <row r="290" spans="1:16" s="71" customFormat="1" ht="18" customHeight="1" x14ac:dyDescent="0.2">
      <c r="A290" s="46"/>
      <c r="B290" s="72" t="s">
        <v>48</v>
      </c>
      <c r="C290" s="64"/>
      <c r="D290" s="66"/>
      <c r="E290" s="66"/>
      <c r="F290" s="66"/>
      <c r="G290" s="54"/>
      <c r="H290" s="54"/>
      <c r="I290" s="54"/>
      <c r="J290" s="54"/>
      <c r="K290" s="60"/>
      <c r="L290" s="54">
        <f>'[1]JODHPUR VP'!CB277</f>
        <v>0.48023929999999998</v>
      </c>
      <c r="M290" s="59"/>
      <c r="N290" s="59"/>
      <c r="O290" s="69">
        <f t="shared" si="58"/>
        <v>0.48023929999999998</v>
      </c>
      <c r="P290" s="57"/>
    </row>
    <row r="291" spans="1:16" s="71" customFormat="1" ht="18" customHeight="1" x14ac:dyDescent="0.2">
      <c r="A291" s="46"/>
      <c r="B291" s="63" t="s">
        <v>52</v>
      </c>
      <c r="C291" s="64"/>
      <c r="D291" s="66"/>
      <c r="E291" s="66"/>
      <c r="F291" s="66"/>
      <c r="G291" s="54"/>
      <c r="H291" s="54"/>
      <c r="I291" s="54"/>
      <c r="J291" s="54"/>
      <c r="K291" s="60"/>
      <c r="L291" s="54">
        <f>'[1]JODHPUR VP'!CB278</f>
        <v>6.6009579</v>
      </c>
      <c r="M291" s="59"/>
      <c r="N291" s="59"/>
      <c r="O291" s="69">
        <f t="shared" si="58"/>
        <v>6.6009579</v>
      </c>
      <c r="P291" s="57"/>
    </row>
    <row r="292" spans="1:16" s="71" customFormat="1" ht="18" customHeight="1" x14ac:dyDescent="0.2">
      <c r="A292" s="46"/>
      <c r="B292" s="63" t="s">
        <v>224</v>
      </c>
      <c r="C292" s="64"/>
      <c r="D292" s="66"/>
      <c r="E292" s="66"/>
      <c r="F292" s="66"/>
      <c r="G292" s="54">
        <f>G283+G280+G277</f>
        <v>0</v>
      </c>
      <c r="H292" s="54">
        <f>H283+H280+H277</f>
        <v>0</v>
      </c>
      <c r="I292" s="54">
        <f>I283+I280+I277</f>
        <v>0</v>
      </c>
      <c r="J292" s="54"/>
      <c r="K292" s="60"/>
      <c r="L292" s="54">
        <f>L277+L280+L283+L286+L289</f>
        <v>10.0767685</v>
      </c>
      <c r="M292" s="59"/>
      <c r="N292" s="59"/>
      <c r="O292" s="69">
        <f t="shared" si="58"/>
        <v>10.0767685</v>
      </c>
      <c r="P292" s="57">
        <f t="shared" si="59"/>
        <v>0</v>
      </c>
    </row>
    <row r="293" spans="1:16" s="71" customFormat="1" ht="18" customHeight="1" x14ac:dyDescent="0.2">
      <c r="A293" s="46"/>
      <c r="B293" s="63" t="s">
        <v>225</v>
      </c>
      <c r="C293" s="64"/>
      <c r="D293" s="66"/>
      <c r="E293" s="66"/>
      <c r="F293" s="66"/>
      <c r="G293" s="54">
        <f>G285+G282+G279</f>
        <v>0</v>
      </c>
      <c r="H293" s="54">
        <f>H285+H282+H279</f>
        <v>0</v>
      </c>
      <c r="I293" s="54">
        <f>I285+I282+I279</f>
        <v>0</v>
      </c>
      <c r="J293" s="54"/>
      <c r="K293" s="60"/>
      <c r="L293" s="54">
        <f>L279+L282+L285+L288+L291</f>
        <v>16.0447199</v>
      </c>
      <c r="M293" s="59"/>
      <c r="N293" s="59"/>
      <c r="O293" s="69">
        <f t="shared" si="58"/>
        <v>16.0447199</v>
      </c>
      <c r="P293" s="57">
        <f t="shared" si="59"/>
        <v>0</v>
      </c>
    </row>
    <row r="294" spans="1:16" s="71" customFormat="1" ht="18" customHeight="1" x14ac:dyDescent="0.2">
      <c r="A294" s="46"/>
      <c r="B294" s="63" t="s">
        <v>226</v>
      </c>
      <c r="C294" s="64"/>
      <c r="D294" s="66"/>
      <c r="E294" s="66"/>
      <c r="F294" s="66"/>
      <c r="G294" s="54">
        <f>SUM(G292,G246,G249,G252,G255,G258,G261,G264,G267,G270,G273)</f>
        <v>0</v>
      </c>
      <c r="H294" s="54">
        <f>SUM(H292,H246,H249,H252,H255,H258,H261,H264,H267,H270,H273)</f>
        <v>0</v>
      </c>
      <c r="I294" s="54">
        <f>SUM(I292,I246,I249,I252,I255,I258,I261,I264,I267,I270,I273)</f>
        <v>0</v>
      </c>
      <c r="J294" s="54"/>
      <c r="K294" s="60"/>
      <c r="L294" s="54">
        <f>L246+L249+L252+L255+L258+L261+L264+L267+L270+L273+L277+L280+L283+L286+L289</f>
        <v>1705.6353220999999</v>
      </c>
      <c r="M294" s="59"/>
      <c r="N294" s="59"/>
      <c r="O294" s="69">
        <f t="shared" si="58"/>
        <v>1705.6353220999999</v>
      </c>
      <c r="P294" s="57">
        <f t="shared" si="59"/>
        <v>0</v>
      </c>
    </row>
    <row r="295" spans="1:16" s="71" customFormat="1" ht="18" customHeight="1" x14ac:dyDescent="0.2">
      <c r="A295" s="46"/>
      <c r="B295" s="63" t="s">
        <v>227</v>
      </c>
      <c r="C295" s="64"/>
      <c r="D295" s="66"/>
      <c r="E295" s="66"/>
      <c r="F295" s="66"/>
      <c r="G295" s="69">
        <f>SUM(G293,G275,G272,G269,G266,G263,G260,G257,G254,G251,G248)</f>
        <v>0</v>
      </c>
      <c r="H295" s="69">
        <f>SUM(H293,H275,H272,H269,H266,H263,H260,H257,H254,H251,H248)</f>
        <v>0</v>
      </c>
      <c r="I295" s="69">
        <f>SUM(I293,I275,I272,I269,I266,I263,I260,I257,I254,I251,I248)</f>
        <v>0</v>
      </c>
      <c r="J295" s="54"/>
      <c r="K295" s="60"/>
      <c r="L295" s="79">
        <f>SUM(L293,L275,L272,L269,L266,L263,L260,L257,L254,L251,L248)</f>
        <v>1794.5400313</v>
      </c>
      <c r="M295" s="59"/>
      <c r="N295" s="59"/>
      <c r="O295" s="69">
        <f t="shared" si="58"/>
        <v>1794.5400313</v>
      </c>
      <c r="P295" s="57">
        <f t="shared" si="59"/>
        <v>0</v>
      </c>
    </row>
    <row r="296" spans="1:16" s="71" customFormat="1" ht="18" customHeight="1" x14ac:dyDescent="0.2">
      <c r="A296" s="46"/>
      <c r="B296" s="63"/>
      <c r="C296" s="64"/>
      <c r="D296" s="66"/>
      <c r="E296" s="66"/>
      <c r="F296" s="66"/>
      <c r="G296" s="69"/>
      <c r="H296" s="78"/>
      <c r="I296" s="69"/>
      <c r="J296" s="54"/>
      <c r="K296" s="60"/>
      <c r="L296" s="69"/>
      <c r="M296" s="59"/>
      <c r="N296" s="59"/>
      <c r="O296" s="54"/>
      <c r="P296" s="57"/>
    </row>
    <row r="297" spans="1:16" ht="18" customHeight="1" x14ac:dyDescent="0.2">
      <c r="A297" s="73" t="s">
        <v>228</v>
      </c>
      <c r="B297" s="63" t="s">
        <v>229</v>
      </c>
      <c r="C297" s="48"/>
      <c r="D297" s="51"/>
      <c r="E297" s="51"/>
      <c r="F297" s="51"/>
      <c r="G297" s="54"/>
      <c r="H297" s="78"/>
      <c r="I297" s="54"/>
      <c r="J297" s="54"/>
      <c r="K297" s="60"/>
      <c r="L297" s="54"/>
      <c r="M297" s="59"/>
      <c r="N297" s="59"/>
      <c r="O297" s="54"/>
      <c r="P297" s="57"/>
    </row>
    <row r="298" spans="1:16" ht="18" customHeight="1" x14ac:dyDescent="0.2">
      <c r="A298" s="62"/>
      <c r="B298" s="47" t="s">
        <v>230</v>
      </c>
      <c r="C298" s="48"/>
      <c r="D298" s="51"/>
      <c r="E298" s="51"/>
      <c r="F298" s="51"/>
      <c r="G298" s="52">
        <f>'[1]JODHPUR VP'!$BZ$284</f>
        <v>199.20421851970002</v>
      </c>
      <c r="H298" s="53">
        <f t="shared" ref="H298:H299" si="73">I298</f>
        <v>0</v>
      </c>
      <c r="I298" s="52">
        <f>'[1]JODHPUR VP'!CA284</f>
        <v>0</v>
      </c>
      <c r="J298" s="54"/>
      <c r="K298" s="60"/>
      <c r="L298" s="52">
        <f>'[1]JODHPUR VP'!CB284</f>
        <v>156.83316440003</v>
      </c>
      <c r="M298" s="59"/>
      <c r="N298" s="59"/>
      <c r="O298" s="54">
        <f>I298+L298</f>
        <v>156.83316440003</v>
      </c>
      <c r="P298" s="57">
        <f>IFERROR(O298/G298*10,0)</f>
        <v>7.8729840946877436</v>
      </c>
    </row>
    <row r="299" spans="1:16" ht="18" customHeight="1" x14ac:dyDescent="0.2">
      <c r="A299" s="62"/>
      <c r="B299" s="47" t="s">
        <v>231</v>
      </c>
      <c r="C299" s="48"/>
      <c r="D299" s="51"/>
      <c r="E299" s="51"/>
      <c r="F299" s="51"/>
      <c r="G299" s="52">
        <f>'[1]JODHPUR VP'!$BZ$285</f>
        <v>-46.142659047000009</v>
      </c>
      <c r="H299" s="53">
        <f t="shared" si="73"/>
        <v>0</v>
      </c>
      <c r="I299" s="52">
        <f>'[1]JODHPUR VP'!CA285</f>
        <v>0</v>
      </c>
      <c r="J299" s="54"/>
      <c r="K299" s="60"/>
      <c r="L299" s="52">
        <f>'[1]JODHPUR VP'!CB285</f>
        <v>0</v>
      </c>
      <c r="M299" s="59"/>
      <c r="N299" s="59"/>
      <c r="O299" s="54">
        <f>I299+L299</f>
        <v>0</v>
      </c>
      <c r="P299" s="57">
        <f>IFERROR(O299/G299*10,0)</f>
        <v>0</v>
      </c>
    </row>
    <row r="300" spans="1:16" ht="18" customHeight="1" x14ac:dyDescent="0.2">
      <c r="A300" s="62"/>
      <c r="B300" s="63" t="s">
        <v>232</v>
      </c>
      <c r="C300" s="48"/>
      <c r="D300" s="51"/>
      <c r="E300" s="51"/>
      <c r="F300" s="51"/>
      <c r="G300" s="69">
        <f>G298+G299</f>
        <v>153.06155947270003</v>
      </c>
      <c r="H300" s="69">
        <f>H298+H299</f>
        <v>0</v>
      </c>
      <c r="I300" s="69">
        <f>I298+I299</f>
        <v>0</v>
      </c>
      <c r="J300" s="54"/>
      <c r="K300" s="60"/>
      <c r="L300" s="69">
        <f>L298+L299</f>
        <v>156.83316440003</v>
      </c>
      <c r="M300" s="59"/>
      <c r="N300" s="59"/>
      <c r="O300" s="69">
        <f>I300+L300</f>
        <v>156.83316440003</v>
      </c>
      <c r="P300" s="70">
        <f>IFERROR(O300/G300*10,0)</f>
        <v>10.246410982634909</v>
      </c>
    </row>
    <row r="301" spans="1:16" ht="18" customHeight="1" x14ac:dyDescent="0.2">
      <c r="A301" s="62"/>
      <c r="B301" s="47"/>
      <c r="C301" s="48"/>
      <c r="D301" s="51"/>
      <c r="E301" s="51"/>
      <c r="F301" s="51"/>
      <c r="G301" s="54"/>
      <c r="H301" s="78"/>
      <c r="I301" s="54"/>
      <c r="J301" s="54"/>
      <c r="K301" s="60"/>
      <c r="L301" s="54"/>
      <c r="M301" s="59"/>
      <c r="N301" s="59"/>
      <c r="O301" s="54"/>
      <c r="P301" s="57"/>
    </row>
    <row r="302" spans="1:16" ht="18" customHeight="1" x14ac:dyDescent="0.2">
      <c r="A302" s="73" t="s">
        <v>233</v>
      </c>
      <c r="B302" s="118" t="s">
        <v>234</v>
      </c>
      <c r="C302" s="48"/>
      <c r="D302" s="51"/>
      <c r="E302" s="51"/>
      <c r="F302" s="51"/>
      <c r="G302" s="54"/>
      <c r="H302" s="78"/>
      <c r="I302" s="54"/>
      <c r="J302" s="54"/>
      <c r="K302" s="60"/>
      <c r="L302" s="54">
        <f>'[1]JODHPUR VP'!CB289</f>
        <v>0</v>
      </c>
      <c r="M302" s="59"/>
      <c r="N302" s="59"/>
      <c r="O302" s="54">
        <f t="shared" ref="O302:O314" si="74">I302+L302</f>
        <v>0</v>
      </c>
      <c r="P302" s="57"/>
    </row>
    <row r="303" spans="1:16" ht="18" customHeight="1" x14ac:dyDescent="0.2">
      <c r="A303" s="62">
        <v>1</v>
      </c>
      <c r="B303" s="83" t="s">
        <v>235</v>
      </c>
      <c r="C303" s="48"/>
      <c r="D303" s="51"/>
      <c r="E303" s="51"/>
      <c r="F303" s="51"/>
      <c r="G303" s="52">
        <f>'[1]JODHPUR VP'!$BZ$289</f>
        <v>0</v>
      </c>
      <c r="H303" s="53">
        <f t="shared" ref="H303:H310" si="75">I303</f>
        <v>-5.5459887999999999</v>
      </c>
      <c r="I303" s="52">
        <f>'[1]JODHPUR VP'!$CC$351</f>
        <v>-5.5459887999999999</v>
      </c>
      <c r="J303" s="54"/>
      <c r="K303" s="60"/>
      <c r="L303" s="52">
        <f>'[1]JODHPUR VP'!CB290</f>
        <v>0</v>
      </c>
      <c r="M303" s="59"/>
      <c r="N303" s="59"/>
      <c r="O303" s="54">
        <f t="shared" si="74"/>
        <v>-5.5459887999999999</v>
      </c>
      <c r="P303" s="57">
        <f t="shared" ref="P303:P314" si="76">IFERROR(O303/G303*10,0)</f>
        <v>0</v>
      </c>
    </row>
    <row r="304" spans="1:16" ht="18" customHeight="1" x14ac:dyDescent="0.2">
      <c r="A304" s="62">
        <v>2</v>
      </c>
      <c r="B304" s="83" t="s">
        <v>236</v>
      </c>
      <c r="C304" s="48"/>
      <c r="D304" s="51"/>
      <c r="E304" s="51"/>
      <c r="F304" s="51"/>
      <c r="G304" s="52">
        <f>'[1]JODHPUR VP'!$BZ$290</f>
        <v>0</v>
      </c>
      <c r="H304" s="53">
        <f t="shared" si="75"/>
        <v>0</v>
      </c>
      <c r="I304" s="52">
        <f>'[1]JODHPUR VP'!CA290</f>
        <v>0</v>
      </c>
      <c r="J304" s="54"/>
      <c r="K304" s="60"/>
      <c r="L304" s="52">
        <f>'[1]JODHPUR VP'!CB291</f>
        <v>0</v>
      </c>
      <c r="M304" s="59"/>
      <c r="N304" s="59"/>
      <c r="O304" s="54">
        <f t="shared" si="74"/>
        <v>0</v>
      </c>
      <c r="P304" s="57">
        <f t="shared" si="76"/>
        <v>0</v>
      </c>
    </row>
    <row r="305" spans="1:17" ht="18" customHeight="1" x14ac:dyDescent="0.2">
      <c r="A305" s="62">
        <v>3</v>
      </c>
      <c r="B305" s="107" t="s">
        <v>237</v>
      </c>
      <c r="C305" s="48"/>
      <c r="D305" s="51"/>
      <c r="E305" s="51"/>
      <c r="F305" s="51"/>
      <c r="G305" s="52">
        <f>'[1]JODHPUR VP'!BZ291</f>
        <v>0</v>
      </c>
      <c r="H305" s="53">
        <f t="shared" si="75"/>
        <v>0</v>
      </c>
      <c r="I305" s="52">
        <f>'[1]JODHPUR VP'!CA291</f>
        <v>0</v>
      </c>
      <c r="J305" s="54"/>
      <c r="K305" s="60"/>
      <c r="L305" s="52">
        <f>'[1]JODHPUR VP'!CB292</f>
        <v>1.9977669999999999E-2</v>
      </c>
      <c r="M305" s="59"/>
      <c r="N305" s="59"/>
      <c r="O305" s="54">
        <f t="shared" si="74"/>
        <v>1.9977669999999999E-2</v>
      </c>
      <c r="P305" s="57">
        <f t="shared" si="76"/>
        <v>0</v>
      </c>
    </row>
    <row r="306" spans="1:17" ht="18" customHeight="1" x14ac:dyDescent="0.2">
      <c r="A306" s="62">
        <v>4</v>
      </c>
      <c r="B306" s="107" t="s">
        <v>238</v>
      </c>
      <c r="C306" s="48"/>
      <c r="D306" s="51"/>
      <c r="E306" s="51"/>
      <c r="F306" s="51"/>
      <c r="G306" s="52">
        <f>'[1]JODHPUR VP'!BZ292</f>
        <v>18.188529514499979</v>
      </c>
      <c r="H306" s="53">
        <f t="shared" si="75"/>
        <v>0</v>
      </c>
      <c r="I306" s="52">
        <f>'[1]JODHPUR VP'!CA292</f>
        <v>0</v>
      </c>
      <c r="J306" s="54"/>
      <c r="K306" s="60"/>
      <c r="L306" s="52">
        <f>'[1]JODHPUR VP'!CB293</f>
        <v>0</v>
      </c>
      <c r="M306" s="59"/>
      <c r="N306" s="59"/>
      <c r="O306" s="54">
        <f t="shared" si="74"/>
        <v>0</v>
      </c>
      <c r="P306" s="57">
        <f t="shared" si="76"/>
        <v>0</v>
      </c>
    </row>
    <row r="307" spans="1:17" ht="18" customHeight="1" x14ac:dyDescent="0.2">
      <c r="A307" s="62">
        <v>5</v>
      </c>
      <c r="B307" s="107" t="s">
        <v>239</v>
      </c>
      <c r="C307" s="48"/>
      <c r="D307" s="51"/>
      <c r="E307" s="51"/>
      <c r="F307" s="51"/>
      <c r="G307" s="52">
        <f>'[1]JODHPUR VP'!BZ293</f>
        <v>0</v>
      </c>
      <c r="H307" s="53">
        <f t="shared" si="75"/>
        <v>0</v>
      </c>
      <c r="I307" s="52">
        <f>'[1]JODHPUR VP'!CA293</f>
        <v>0</v>
      </c>
      <c r="J307" s="54"/>
      <c r="K307" s="60"/>
      <c r="L307" s="52">
        <f>'[1]JODHPUR VP'!CB294</f>
        <v>3.4221500000000001E-3</v>
      </c>
      <c r="M307" s="59"/>
      <c r="N307" s="59"/>
      <c r="O307" s="54">
        <f t="shared" si="74"/>
        <v>3.4221500000000001E-3</v>
      </c>
      <c r="P307" s="57">
        <f t="shared" si="76"/>
        <v>0</v>
      </c>
    </row>
    <row r="308" spans="1:17" ht="18" customHeight="1" x14ac:dyDescent="0.2">
      <c r="A308" s="62">
        <v>6</v>
      </c>
      <c r="B308" s="107" t="s">
        <v>240</v>
      </c>
      <c r="C308" s="48"/>
      <c r="D308" s="51"/>
      <c r="E308" s="51"/>
      <c r="F308" s="51"/>
      <c r="G308" s="52">
        <f>'[1]JODHPUR VP'!BZ294</f>
        <v>-3.1750872680000066</v>
      </c>
      <c r="H308" s="53">
        <f t="shared" si="75"/>
        <v>0</v>
      </c>
      <c r="I308" s="52">
        <f>'[1]JODHPUR VP'!CA294</f>
        <v>0</v>
      </c>
      <c r="J308" s="54"/>
      <c r="K308" s="60"/>
      <c r="L308" s="52">
        <f>'[1]JODHPUR VP'!CB295</f>
        <v>0</v>
      </c>
      <c r="M308" s="59"/>
      <c r="N308" s="59"/>
      <c r="O308" s="54">
        <f t="shared" si="74"/>
        <v>0</v>
      </c>
      <c r="P308" s="57">
        <f t="shared" si="76"/>
        <v>0</v>
      </c>
    </row>
    <row r="309" spans="1:17" s="71" customFormat="1" ht="18" customHeight="1" x14ac:dyDescent="0.2">
      <c r="A309" s="62">
        <v>7</v>
      </c>
      <c r="B309" s="107" t="s">
        <v>241</v>
      </c>
      <c r="C309" s="64"/>
      <c r="D309" s="66"/>
      <c r="E309" s="66"/>
      <c r="F309" s="66"/>
      <c r="G309" s="52">
        <f>'[1]JODHPUR VP'!BZ295</f>
        <v>0</v>
      </c>
      <c r="H309" s="53">
        <f t="shared" si="75"/>
        <v>0</v>
      </c>
      <c r="I309" s="52">
        <f>'[1]JODHPUR VP'!CA295</f>
        <v>0</v>
      </c>
      <c r="J309" s="54"/>
      <c r="K309" s="60"/>
      <c r="L309" s="52">
        <f>'[1]JODHPUR VP'!CB296</f>
        <v>0</v>
      </c>
      <c r="M309" s="59"/>
      <c r="N309" s="59"/>
      <c r="O309" s="54">
        <f t="shared" si="74"/>
        <v>0</v>
      </c>
      <c r="P309" s="57">
        <f t="shared" si="76"/>
        <v>0</v>
      </c>
    </row>
    <row r="310" spans="1:17" s="71" customFormat="1" ht="18" customHeight="1" x14ac:dyDescent="0.2">
      <c r="A310" s="62">
        <v>8</v>
      </c>
      <c r="B310" s="107" t="s">
        <v>242</v>
      </c>
      <c r="C310" s="64"/>
      <c r="D310" s="66"/>
      <c r="E310" s="66"/>
      <c r="F310" s="66"/>
      <c r="G310" s="52">
        <f>'[1]JODHPUR VP'!BZ296</f>
        <v>0</v>
      </c>
      <c r="H310" s="53">
        <f t="shared" si="75"/>
        <v>0</v>
      </c>
      <c r="I310" s="52">
        <f>'[1]JODHPUR VP'!CA296</f>
        <v>0</v>
      </c>
      <c r="J310" s="54"/>
      <c r="K310" s="60"/>
      <c r="L310" s="52">
        <f>'[1]JODHPUR VP'!CB296</f>
        <v>0</v>
      </c>
      <c r="M310" s="59"/>
      <c r="N310" s="59"/>
      <c r="O310" s="54">
        <f t="shared" si="74"/>
        <v>0</v>
      </c>
      <c r="P310" s="57">
        <f t="shared" si="76"/>
        <v>0</v>
      </c>
    </row>
    <row r="311" spans="1:17" s="71" customFormat="1" ht="18" customHeight="1" x14ac:dyDescent="0.2">
      <c r="A311" s="62"/>
      <c r="B311" s="83" t="s">
        <v>243</v>
      </c>
      <c r="C311" s="64"/>
      <c r="D311" s="66"/>
      <c r="E311" s="66"/>
      <c r="F311" s="66"/>
      <c r="G311" s="52"/>
      <c r="H311" s="53"/>
      <c r="I311" s="52"/>
      <c r="J311" s="54"/>
      <c r="K311" s="60"/>
      <c r="L311" s="52"/>
      <c r="M311" s="59"/>
      <c r="N311" s="59"/>
      <c r="O311" s="54">
        <f t="shared" si="74"/>
        <v>0</v>
      </c>
      <c r="P311" s="57"/>
    </row>
    <row r="312" spans="1:17" s="71" customFormat="1" ht="18" customHeight="1" x14ac:dyDescent="0.2">
      <c r="A312" s="62"/>
      <c r="B312" s="119" t="s">
        <v>244</v>
      </c>
      <c r="C312" s="64"/>
      <c r="D312" s="66"/>
      <c r="E312" s="66"/>
      <c r="F312" s="66"/>
      <c r="G312" s="69">
        <f>SUM(G303:G310)</f>
        <v>15.013442246499974</v>
      </c>
      <c r="H312" s="69">
        <f>SUM(H303:H310)</f>
        <v>-5.5459887999999999</v>
      </c>
      <c r="I312" s="69">
        <f>SUM(I303:I310)</f>
        <v>-5.5459887999999999</v>
      </c>
      <c r="J312" s="69"/>
      <c r="K312" s="60"/>
      <c r="L312" s="69">
        <f>SUM(L303:L310)</f>
        <v>2.3399819999999998E-2</v>
      </c>
      <c r="M312" s="59"/>
      <c r="N312" s="59"/>
      <c r="O312" s="69">
        <f>L312+I312</f>
        <v>-5.5225889800000001</v>
      </c>
      <c r="P312" s="70">
        <f t="shared" si="76"/>
        <v>-3.6784295628722052</v>
      </c>
    </row>
    <row r="313" spans="1:17" ht="18" customHeight="1" x14ac:dyDescent="0.2">
      <c r="A313" s="62"/>
      <c r="B313" s="63" t="s">
        <v>245</v>
      </c>
      <c r="C313" s="48"/>
      <c r="D313" s="51"/>
      <c r="E313" s="51"/>
      <c r="F313" s="51"/>
      <c r="G313" s="69">
        <f>SUM(G242,G294,G300,G312)</f>
        <v>29362.196371398972</v>
      </c>
      <c r="H313" s="69">
        <f>SUM(H242,H294,H300,H312)</f>
        <v>3226.8229948723301</v>
      </c>
      <c r="I313" s="69">
        <f>SUM(I242,I294,I300,I312)</f>
        <v>3226.8229948723301</v>
      </c>
      <c r="J313" s="69">
        <f>L313/G313*10</f>
        <v>3.5118876554578309</v>
      </c>
      <c r="K313" s="60"/>
      <c r="L313" s="69">
        <f>SUM(L242,L294,L300,L312)</f>
        <v>10311.673497384476</v>
      </c>
      <c r="M313" s="59"/>
      <c r="N313" s="59"/>
      <c r="O313" s="69">
        <f t="shared" si="74"/>
        <v>13538.496492256807</v>
      </c>
      <c r="P313" s="70">
        <f t="shared" si="76"/>
        <v>4.6108595968128387</v>
      </c>
    </row>
    <row r="314" spans="1:17" ht="18" customHeight="1" x14ac:dyDescent="0.2">
      <c r="A314" s="46"/>
      <c r="B314" s="63" t="s">
        <v>246</v>
      </c>
      <c r="C314" s="48"/>
      <c r="D314" s="51"/>
      <c r="E314" s="51"/>
      <c r="F314" s="51"/>
      <c r="G314" s="69">
        <f>SUM(G243,G295,G300,G312)</f>
        <v>29362.196371398968</v>
      </c>
      <c r="H314" s="69">
        <f>SUM(H243,H295,H300,H312)</f>
        <v>3272.2133894723297</v>
      </c>
      <c r="I314" s="69">
        <f>SUM(I243,I295,I300,I312)</f>
        <v>3272.2133894723297</v>
      </c>
      <c r="J314" s="69">
        <f>L314/G314*10</f>
        <v>3.5403781372396592</v>
      </c>
      <c r="K314" s="60"/>
      <c r="L314" s="68">
        <f>SUM(L243,L295,L300,L312)</f>
        <v>10395.327809463855</v>
      </c>
      <c r="M314" s="59"/>
      <c r="N314" s="59"/>
      <c r="O314" s="69">
        <f t="shared" si="74"/>
        <v>13667.541198936186</v>
      </c>
      <c r="P314" s="70">
        <f t="shared" si="76"/>
        <v>4.6548088658140774</v>
      </c>
      <c r="Q314" s="120"/>
    </row>
    <row r="315" spans="1:17" ht="18" customHeight="1" x14ac:dyDescent="0.2">
      <c r="A315" s="46"/>
      <c r="B315" s="63"/>
      <c r="C315" s="48"/>
      <c r="D315" s="51"/>
      <c r="E315" s="51"/>
      <c r="F315" s="51"/>
      <c r="G315" s="69"/>
      <c r="H315" s="69"/>
      <c r="I315" s="69"/>
      <c r="J315" s="69"/>
      <c r="K315" s="60"/>
      <c r="L315" s="69"/>
      <c r="M315" s="59"/>
      <c r="N315" s="59"/>
      <c r="O315" s="69"/>
      <c r="P315" s="70"/>
      <c r="Q315" s="120"/>
    </row>
    <row r="316" spans="1:17" ht="18" customHeight="1" x14ac:dyDescent="0.2">
      <c r="A316" s="46"/>
      <c r="B316" s="63" t="s">
        <v>247</v>
      </c>
      <c r="C316" s="48"/>
      <c r="D316" s="51"/>
      <c r="E316" s="51"/>
      <c r="F316" s="51"/>
      <c r="G316" s="69"/>
      <c r="H316" s="69"/>
      <c r="I316" s="69"/>
      <c r="J316" s="69"/>
      <c r="K316" s="60"/>
      <c r="L316" s="69">
        <f>'[1]JODHPUR VP'!$CC$378+'[1]JODHPUR VP'!$CC$379</f>
        <v>-0.7299507999999999</v>
      </c>
      <c r="M316" s="59"/>
      <c r="N316" s="59"/>
      <c r="O316" s="69">
        <f>L316</f>
        <v>-0.7299507999999999</v>
      </c>
      <c r="P316" s="70"/>
      <c r="Q316" s="120"/>
    </row>
    <row r="317" spans="1:17" ht="18" customHeight="1" x14ac:dyDescent="0.2">
      <c r="A317" s="46"/>
      <c r="B317" s="63"/>
      <c r="C317" s="48"/>
      <c r="D317" s="51"/>
      <c r="E317" s="51"/>
      <c r="F317" s="51"/>
      <c r="G317" s="69"/>
      <c r="H317" s="78"/>
      <c r="I317" s="69"/>
      <c r="J317" s="54"/>
      <c r="K317" s="60"/>
      <c r="L317" s="69"/>
      <c r="M317" s="59"/>
      <c r="N317" s="59"/>
      <c r="O317" s="54"/>
      <c r="P317" s="57"/>
    </row>
    <row r="318" spans="1:17" ht="18" customHeight="1" x14ac:dyDescent="0.2">
      <c r="A318" s="73" t="s">
        <v>248</v>
      </c>
      <c r="B318" s="119" t="s">
        <v>249</v>
      </c>
      <c r="C318" s="48"/>
      <c r="D318" s="51"/>
      <c r="E318" s="51"/>
      <c r="F318" s="51"/>
      <c r="G318" s="69"/>
      <c r="H318" s="78"/>
      <c r="I318" s="69"/>
      <c r="J318" s="54"/>
      <c r="K318" s="60"/>
      <c r="L318" s="69"/>
      <c r="M318" s="59"/>
      <c r="N318" s="59"/>
      <c r="O318" s="54"/>
      <c r="P318" s="57"/>
    </row>
    <row r="319" spans="1:17" ht="18" customHeight="1" x14ac:dyDescent="0.2">
      <c r="A319" s="112">
        <v>1</v>
      </c>
      <c r="B319" s="47" t="s">
        <v>250</v>
      </c>
      <c r="C319" s="48"/>
      <c r="D319" s="51"/>
      <c r="E319" s="51"/>
      <c r="F319" s="51"/>
      <c r="G319" s="52">
        <f>'[1]JODHPUR VP'!BZ302+'[1]JODHPUR VP'!$BZ$339</f>
        <v>2364.0709379999998</v>
      </c>
      <c r="H319" s="53">
        <f t="shared" ref="H319:H321" si="77">I319</f>
        <v>0</v>
      </c>
      <c r="I319" s="52">
        <f>'[1]JODHPUR VP'!CA302</f>
        <v>0</v>
      </c>
      <c r="J319" s="54"/>
      <c r="K319" s="60"/>
      <c r="L319" s="52">
        <f>'[1]JODHPUR VP'!CB302+'[1]JODHPUR VP'!$CC$339+'[1]JODHPUR VP'!$CC$376+'[1]JODHPUR VP'!$CC$373</f>
        <v>1084.5605594999997</v>
      </c>
      <c r="M319" s="59"/>
      <c r="N319" s="59"/>
      <c r="O319" s="54">
        <f t="shared" ref="O319:O320" si="78">I319+L319</f>
        <v>1084.5605594999997</v>
      </c>
      <c r="P319" s="57">
        <f>IFERROR(L319/G319*10,0)</f>
        <v>4.5876819602441206</v>
      </c>
    </row>
    <row r="320" spans="1:17" ht="18" customHeight="1" x14ac:dyDescent="0.2">
      <c r="A320" s="112">
        <v>2</v>
      </c>
      <c r="B320" s="47" t="s">
        <v>251</v>
      </c>
      <c r="C320" s="48"/>
      <c r="D320" s="51"/>
      <c r="E320" s="51"/>
      <c r="F320" s="51"/>
      <c r="G320" s="52">
        <f>'[1]JODHPUR VP'!BZ303</f>
        <v>0</v>
      </c>
      <c r="H320" s="53">
        <f t="shared" si="77"/>
        <v>0</v>
      </c>
      <c r="I320" s="52">
        <f>'[1]JODHPUR VP'!CA303</f>
        <v>0</v>
      </c>
      <c r="J320" s="54"/>
      <c r="K320" s="60"/>
      <c r="L320" s="52">
        <f>'[1]JODHPUR VP'!CB303</f>
        <v>0</v>
      </c>
      <c r="M320" s="59"/>
      <c r="N320" s="59"/>
      <c r="O320" s="54">
        <f t="shared" si="78"/>
        <v>0</v>
      </c>
      <c r="P320" s="57">
        <f>IFERROR(L320/G320*10,0)</f>
        <v>0</v>
      </c>
    </row>
    <row r="321" spans="1:16" s="71" customFormat="1" ht="18" customHeight="1" x14ac:dyDescent="0.2">
      <c r="A321" s="112">
        <v>3</v>
      </c>
      <c r="B321" s="47" t="s">
        <v>252</v>
      </c>
      <c r="C321" s="64"/>
      <c r="D321" s="66"/>
      <c r="E321" s="66"/>
      <c r="F321" s="66"/>
      <c r="G321" s="52">
        <f>'[1]JODHPUR VP'!BZ304</f>
        <v>0</v>
      </c>
      <c r="H321" s="53">
        <f t="shared" si="77"/>
        <v>0</v>
      </c>
      <c r="I321" s="52">
        <f>'[1]JODHPUR VP'!CA304</f>
        <v>0</v>
      </c>
      <c r="J321" s="54"/>
      <c r="K321" s="60"/>
      <c r="L321" s="52">
        <f>'[1]JODHPUR VP'!CB304</f>
        <v>0</v>
      </c>
      <c r="M321" s="59"/>
      <c r="N321" s="59"/>
      <c r="O321" s="54">
        <f>I321+L321</f>
        <v>0</v>
      </c>
      <c r="P321" s="57">
        <f>IFERROR(O321/G319*10,0)</f>
        <v>0</v>
      </c>
    </row>
    <row r="322" spans="1:16" s="71" customFormat="1" ht="18" customHeight="1" x14ac:dyDescent="0.2">
      <c r="A322" s="46"/>
      <c r="B322" s="119" t="s">
        <v>253</v>
      </c>
      <c r="C322" s="64"/>
      <c r="D322" s="66"/>
      <c r="E322" s="66"/>
      <c r="F322" s="66"/>
      <c r="G322" s="69">
        <f>SUM(G319:G320)</f>
        <v>2364.0709379999998</v>
      </c>
      <c r="H322" s="69">
        <f>SUM(H319:H320)</f>
        <v>0</v>
      </c>
      <c r="I322" s="69">
        <f>SUM(I319:I320)</f>
        <v>0</v>
      </c>
      <c r="J322" s="69"/>
      <c r="K322" s="60"/>
      <c r="L322" s="69">
        <f>SUM(L319:L320)</f>
        <v>1084.5605594999997</v>
      </c>
      <c r="M322" s="59"/>
      <c r="N322" s="59"/>
      <c r="O322" s="69">
        <f>I322+L322</f>
        <v>1084.5605594999997</v>
      </c>
      <c r="P322" s="70">
        <f>IFERROR(O322/G322*10,0)</f>
        <v>4.5876819602441206</v>
      </c>
    </row>
    <row r="323" spans="1:16" s="71" customFormat="1" ht="18" customHeight="1" x14ac:dyDescent="0.2">
      <c r="A323" s="46"/>
      <c r="B323" s="63" t="s">
        <v>254</v>
      </c>
      <c r="C323" s="64"/>
      <c r="D323" s="66"/>
      <c r="E323" s="66"/>
      <c r="F323" s="66"/>
      <c r="G323" s="69">
        <f>G322+G313</f>
        <v>31726.267309398972</v>
      </c>
      <c r="H323" s="69">
        <f>H322+H313</f>
        <v>3226.8229948723301</v>
      </c>
      <c r="I323" s="69">
        <f>I322+I313</f>
        <v>3226.8229948723301</v>
      </c>
      <c r="J323" s="69">
        <f>L323/G323*10</f>
        <v>3.5920500655645418</v>
      </c>
      <c r="K323" s="60"/>
      <c r="L323" s="69">
        <f>L322+L313</f>
        <v>11396.234056884476</v>
      </c>
      <c r="M323" s="59"/>
      <c r="N323" s="59"/>
      <c r="O323" s="69">
        <f>I323+L323</f>
        <v>14623.057051756805</v>
      </c>
      <c r="P323" s="70">
        <f>IFERROR(O323/G323*10,0)</f>
        <v>4.609132523895962</v>
      </c>
    </row>
    <row r="324" spans="1:16" ht="18" customHeight="1" x14ac:dyDescent="0.2">
      <c r="A324" s="46"/>
      <c r="B324" s="63" t="s">
        <v>255</v>
      </c>
      <c r="C324" s="48"/>
      <c r="D324" s="51"/>
      <c r="E324" s="51"/>
      <c r="F324" s="51"/>
      <c r="G324" s="69">
        <f>G314+G322</f>
        <v>31726.267309398969</v>
      </c>
      <c r="H324" s="69">
        <f>H314+H322</f>
        <v>3272.2133894723297</v>
      </c>
      <c r="I324" s="69">
        <f>I314+I322</f>
        <v>3272.2133894723297</v>
      </c>
      <c r="J324" s="69">
        <f>L324/G324*10</f>
        <v>3.6184175897562696</v>
      </c>
      <c r="K324" s="60"/>
      <c r="L324" s="69">
        <f>L314+L322</f>
        <v>11479.888368963855</v>
      </c>
      <c r="M324" s="59"/>
      <c r="N324" s="59"/>
      <c r="O324" s="69">
        <f>I324+L324</f>
        <v>14752.101758436185</v>
      </c>
      <c r="P324" s="70">
        <f>IFERROR(O324/G324*10,0)</f>
        <v>4.6498069295614384</v>
      </c>
    </row>
    <row r="325" spans="1:16" ht="18" customHeight="1" x14ac:dyDescent="0.2">
      <c r="A325" s="46"/>
      <c r="B325" s="63"/>
      <c r="C325" s="48"/>
      <c r="D325" s="51"/>
      <c r="E325" s="51"/>
      <c r="F325" s="51"/>
      <c r="G325" s="69"/>
      <c r="H325" s="78"/>
      <c r="I325" s="69"/>
      <c r="J325" s="69"/>
      <c r="K325" s="60"/>
      <c r="L325" s="69"/>
      <c r="M325" s="59"/>
      <c r="N325" s="59"/>
      <c r="O325" s="69">
        <f t="shared" ref="O325:O331" si="79">I325+L325</f>
        <v>0</v>
      </c>
      <c r="P325" s="70"/>
    </row>
    <row r="326" spans="1:16" ht="18" customHeight="1" x14ac:dyDescent="0.2">
      <c r="A326" s="46"/>
      <c r="B326" s="63"/>
      <c r="C326" s="48"/>
      <c r="D326" s="51"/>
      <c r="E326" s="51"/>
      <c r="F326" s="51"/>
      <c r="G326" s="69"/>
      <c r="H326" s="78"/>
      <c r="I326" s="69"/>
      <c r="J326" s="69"/>
      <c r="K326" s="60"/>
      <c r="L326" s="69"/>
      <c r="M326" s="59"/>
      <c r="N326" s="59"/>
      <c r="O326" s="69">
        <f t="shared" si="79"/>
        <v>0</v>
      </c>
      <c r="P326" s="70"/>
    </row>
    <row r="327" spans="1:16" ht="18" customHeight="1" x14ac:dyDescent="0.2">
      <c r="A327" s="46"/>
      <c r="B327" s="63" t="s">
        <v>256</v>
      </c>
      <c r="C327" s="48"/>
      <c r="D327" s="51"/>
      <c r="E327" s="51"/>
      <c r="F327" s="51"/>
      <c r="G327" s="69"/>
      <c r="H327" s="78"/>
      <c r="I327" s="69"/>
      <c r="J327" s="69"/>
      <c r="K327" s="60"/>
      <c r="L327" s="69">
        <f>'[1]JODHPUR VP'!$CC$371+'[1]JODHPUR VP'!$CC$350+'[1]JODHPUR VP'!$CC$338</f>
        <v>18.148418900000003</v>
      </c>
      <c r="M327" s="59"/>
      <c r="N327" s="59"/>
      <c r="O327" s="69">
        <f t="shared" si="79"/>
        <v>18.148418900000003</v>
      </c>
      <c r="P327" s="70"/>
    </row>
    <row r="328" spans="1:16" ht="18" customHeight="1" x14ac:dyDescent="0.2">
      <c r="A328" s="62"/>
      <c r="B328" s="63" t="s">
        <v>257</v>
      </c>
      <c r="C328" s="64"/>
      <c r="D328" s="66"/>
      <c r="E328" s="66"/>
      <c r="F328" s="66"/>
      <c r="G328" s="69"/>
      <c r="H328" s="78"/>
      <c r="I328" s="69"/>
      <c r="J328" s="54"/>
      <c r="K328" s="60"/>
      <c r="L328" s="69">
        <f>'[1]JODHPUR VP'!$CC$377</f>
        <v>12.764626</v>
      </c>
      <c r="M328" s="59"/>
      <c r="N328" s="59"/>
      <c r="O328" s="69">
        <f t="shared" si="79"/>
        <v>12.764626</v>
      </c>
      <c r="P328" s="57"/>
    </row>
    <row r="329" spans="1:16" ht="18" customHeight="1" x14ac:dyDescent="0.2">
      <c r="A329" s="62"/>
      <c r="B329" s="63" t="s">
        <v>258</v>
      </c>
      <c r="C329" s="64"/>
      <c r="D329" s="66"/>
      <c r="E329" s="66"/>
      <c r="F329" s="66"/>
      <c r="G329" s="69"/>
      <c r="H329" s="78"/>
      <c r="I329" s="69"/>
      <c r="J329" s="54"/>
      <c r="K329" s="60"/>
      <c r="L329" s="69">
        <f>SUM('[1]JODHPUR VP'!$CC$361:$CC$370)+'[1]JODHPUR VP'!$CC$349+'[1]JODHPUR VP'!$CC$345</f>
        <v>7.1245968</v>
      </c>
      <c r="M329" s="59"/>
      <c r="N329" s="59"/>
      <c r="O329" s="69">
        <f>L329</f>
        <v>7.1245968</v>
      </c>
      <c r="P329" s="57"/>
    </row>
    <row r="330" spans="1:16" ht="18" customHeight="1" x14ac:dyDescent="0.2">
      <c r="A330" s="62"/>
      <c r="B330" s="63" t="s">
        <v>259</v>
      </c>
      <c r="C330" s="64"/>
      <c r="D330" s="66"/>
      <c r="E330" s="66"/>
      <c r="F330" s="66"/>
      <c r="G330" s="69"/>
      <c r="H330" s="78"/>
      <c r="I330" s="69"/>
      <c r="J330" s="54"/>
      <c r="K330" s="60"/>
      <c r="L330" s="69">
        <f>'[1]JODHPUR VP'!$CC$374+'[1]JODHPUR VP'!$CC$346</f>
        <v>4.6327900000000009</v>
      </c>
      <c r="M330" s="59"/>
      <c r="N330" s="59"/>
      <c r="O330" s="69">
        <f t="shared" si="79"/>
        <v>4.6327900000000009</v>
      </c>
      <c r="P330" s="57"/>
    </row>
    <row r="331" spans="1:16" ht="18" customHeight="1" x14ac:dyDescent="0.2">
      <c r="A331" s="62"/>
      <c r="B331" s="63" t="s">
        <v>260</v>
      </c>
      <c r="C331" s="64"/>
      <c r="D331" s="66"/>
      <c r="E331" s="66"/>
      <c r="F331" s="66"/>
      <c r="G331" s="69"/>
      <c r="H331" s="78"/>
      <c r="I331" s="69"/>
      <c r="J331" s="54"/>
      <c r="K331" s="60"/>
      <c r="L331" s="69">
        <f>'[1]JODHPUR VP'!$CC$358+'[1]JODHPUR VP'!$CC$359+'[1]JODHPUR VP'!$CC$360</f>
        <v>-111.85071769999999</v>
      </c>
      <c r="M331" s="59"/>
      <c r="N331" s="59"/>
      <c r="O331" s="69">
        <f t="shared" si="79"/>
        <v>-111.85071769999999</v>
      </c>
      <c r="P331" s="57"/>
    </row>
    <row r="332" spans="1:16" ht="18" customHeight="1" x14ac:dyDescent="0.2">
      <c r="A332" s="73" t="s">
        <v>261</v>
      </c>
      <c r="B332" s="119" t="s">
        <v>262</v>
      </c>
      <c r="C332" s="64"/>
      <c r="D332" s="66"/>
      <c r="E332" s="66"/>
      <c r="F332" s="66"/>
      <c r="G332" s="69"/>
      <c r="H332" s="78"/>
      <c r="I332" s="69"/>
      <c r="J332" s="54"/>
      <c r="K332" s="60"/>
      <c r="L332" s="69"/>
      <c r="M332" s="59"/>
      <c r="N332" s="59"/>
      <c r="O332" s="54"/>
      <c r="P332" s="57"/>
    </row>
    <row r="333" spans="1:16" ht="18" customHeight="1" x14ac:dyDescent="0.2">
      <c r="A333" s="112">
        <v>1</v>
      </c>
      <c r="B333" s="121" t="s">
        <v>263</v>
      </c>
      <c r="C333" s="64"/>
      <c r="D333" s="66"/>
      <c r="E333" s="66"/>
      <c r="F333" s="66"/>
      <c r="G333" s="69"/>
      <c r="H333" s="78"/>
      <c r="I333" s="69"/>
      <c r="J333" s="54"/>
      <c r="K333" s="60"/>
      <c r="L333" s="69"/>
      <c r="M333" s="59"/>
      <c r="N333" s="59"/>
      <c r="O333" s="54"/>
      <c r="P333" s="57"/>
    </row>
    <row r="334" spans="1:16" ht="18" customHeight="1" x14ac:dyDescent="0.2">
      <c r="A334" s="62"/>
      <c r="B334" s="47" t="s">
        <v>264</v>
      </c>
      <c r="C334" s="64"/>
      <c r="D334" s="66"/>
      <c r="E334" s="66"/>
      <c r="F334" s="66"/>
      <c r="G334" s="52">
        <f>'[1]JODHPUR VP'!$BZ$311</f>
        <v>1305.8736250549998</v>
      </c>
      <c r="H334" s="53">
        <f t="shared" ref="H334:H335" si="80">I334</f>
        <v>0</v>
      </c>
      <c r="I334" s="52">
        <f>'[1]JODHPUR VP'!CA311</f>
        <v>0</v>
      </c>
      <c r="J334" s="54"/>
      <c r="K334" s="60"/>
      <c r="L334" s="52">
        <v>606.01801485573992</v>
      </c>
      <c r="M334" s="59"/>
      <c r="N334" s="59"/>
      <c r="O334" s="54">
        <v>606.01801485573992</v>
      </c>
      <c r="P334" s="57">
        <f>IFERROR(O334/G334*10,0)</f>
        <v>4.6407095083968493</v>
      </c>
    </row>
    <row r="335" spans="1:16" ht="18" customHeight="1" x14ac:dyDescent="0.2">
      <c r="A335" s="62"/>
      <c r="B335" s="47" t="s">
        <v>265</v>
      </c>
      <c r="C335" s="64"/>
      <c r="D335" s="66"/>
      <c r="E335" s="66"/>
      <c r="F335" s="66"/>
      <c r="G335" s="52">
        <f>'[1]JODHPUR VP'!$BZ$312</f>
        <v>4.1552250000000006E-2</v>
      </c>
      <c r="H335" s="53">
        <f t="shared" si="80"/>
        <v>0</v>
      </c>
      <c r="I335" s="52">
        <f>'[1]JODHPUR VP'!CA312</f>
        <v>0</v>
      </c>
      <c r="J335" s="54"/>
      <c r="K335" s="60"/>
      <c r="L335" s="52">
        <v>1.6754251436100005E-2</v>
      </c>
      <c r="M335" s="59"/>
      <c r="N335" s="59"/>
      <c r="O335" s="54">
        <v>1.6754251436100005E-2</v>
      </c>
      <c r="P335" s="57">
        <f>IFERROR(O335/G335*10,0)</f>
        <v>4.0320924705882364</v>
      </c>
    </row>
    <row r="336" spans="1:16" ht="18" customHeight="1" x14ac:dyDescent="0.2">
      <c r="A336" s="62"/>
      <c r="B336" s="63" t="s">
        <v>117</v>
      </c>
      <c r="C336" s="64"/>
      <c r="D336" s="66"/>
      <c r="E336" s="66"/>
      <c r="F336" s="66"/>
      <c r="G336" s="69">
        <f>G334+G335</f>
        <v>1305.9151773049998</v>
      </c>
      <c r="H336" s="78"/>
      <c r="I336" s="69">
        <f>I334+I335</f>
        <v>0</v>
      </c>
      <c r="J336" s="54"/>
      <c r="K336" s="60"/>
      <c r="L336" s="69">
        <v>606.03476910717598</v>
      </c>
      <c r="M336" s="59"/>
      <c r="N336" s="59"/>
      <c r="O336" s="69">
        <v>606.03476910717598</v>
      </c>
      <c r="P336" s="70">
        <f>IFERROR(O336/G336*10,0)</f>
        <v>4.6406901431212564</v>
      </c>
    </row>
    <row r="337" spans="1:19" ht="18" customHeight="1" x14ac:dyDescent="0.2">
      <c r="A337" s="62"/>
      <c r="B337" s="63" t="s">
        <v>266</v>
      </c>
      <c r="C337" s="64"/>
      <c r="D337" s="66"/>
      <c r="E337" s="66"/>
      <c r="F337" s="66"/>
      <c r="G337" s="122">
        <f>G323+G336</f>
        <v>33032.182486703969</v>
      </c>
      <c r="H337" s="78"/>
      <c r="I337" s="69">
        <f>I323+I336</f>
        <v>3226.8229948723301</v>
      </c>
      <c r="J337" s="54"/>
      <c r="K337" s="60"/>
      <c r="L337" s="69">
        <v>11937.48586769165</v>
      </c>
      <c r="M337" s="59"/>
      <c r="N337" s="59"/>
      <c r="O337" s="69">
        <v>15164.308862563979</v>
      </c>
      <c r="P337" s="70">
        <f>IFERROR(O337/G337*10,0)</f>
        <v>4.5907680694934037</v>
      </c>
    </row>
    <row r="338" spans="1:19" ht="18" customHeight="1" x14ac:dyDescent="0.2">
      <c r="A338" s="62"/>
      <c r="B338" s="63" t="s">
        <v>267</v>
      </c>
      <c r="C338" s="64"/>
      <c r="D338" s="66"/>
      <c r="E338" s="66"/>
      <c r="F338" s="66"/>
      <c r="G338" s="79">
        <f>G324+G336</f>
        <v>33032.182486703969</v>
      </c>
      <c r="H338" s="78"/>
      <c r="I338" s="69">
        <f>I324+I336</f>
        <v>3272.2133894723297</v>
      </c>
      <c r="J338" s="54"/>
      <c r="K338" s="60"/>
      <c r="L338" s="69">
        <v>12021.902181971031</v>
      </c>
      <c r="M338" s="59"/>
      <c r="N338" s="59"/>
      <c r="O338" s="123">
        <v>15294.115571443361</v>
      </c>
      <c r="P338" s="70">
        <f>IFERROR(O338/G338*10,0)</f>
        <v>4.6300651122884506</v>
      </c>
      <c r="Q338" s="108"/>
      <c r="R338" s="108"/>
      <c r="S338" s="108"/>
    </row>
    <row r="339" spans="1:19" ht="18" customHeight="1" x14ac:dyDescent="0.2">
      <c r="A339" s="112">
        <v>2</v>
      </c>
      <c r="B339" s="121" t="s">
        <v>268</v>
      </c>
      <c r="C339" s="64"/>
      <c r="D339" s="66"/>
      <c r="E339" s="66"/>
      <c r="F339" s="66"/>
      <c r="G339" s="69"/>
      <c r="H339" s="78"/>
      <c r="I339" s="69"/>
      <c r="J339" s="54"/>
      <c r="K339" s="60"/>
      <c r="L339" s="69"/>
      <c r="M339" s="59"/>
      <c r="N339" s="59"/>
      <c r="O339" s="80"/>
      <c r="P339" s="124"/>
      <c r="Q339" s="108"/>
    </row>
    <row r="340" spans="1:19" ht="18" customHeight="1" x14ac:dyDescent="0.2">
      <c r="A340" s="62"/>
      <c r="B340" s="47" t="s">
        <v>264</v>
      </c>
      <c r="C340" s="64"/>
      <c r="D340" s="66"/>
      <c r="E340" s="66"/>
      <c r="F340" s="66"/>
      <c r="G340" s="52">
        <f>'[1]JODHPUR VP'!$BZ$317</f>
        <v>1138.1876340337501</v>
      </c>
      <c r="H340" s="53">
        <f t="shared" ref="H340:H341" si="81">I340</f>
        <v>0</v>
      </c>
      <c r="I340" s="52">
        <f>'[1]JODHPUR VP'!CA317</f>
        <v>0</v>
      </c>
      <c r="J340" s="54"/>
      <c r="K340" s="60"/>
      <c r="L340" s="52">
        <v>398.02403473739628</v>
      </c>
      <c r="M340" s="59"/>
      <c r="N340" s="59"/>
      <c r="O340" s="54">
        <v>398.02403473739628</v>
      </c>
      <c r="P340" s="57">
        <f>IFERROR(O340/G340*10,0)</f>
        <v>3.4969984107698875</v>
      </c>
    </row>
    <row r="341" spans="1:19" ht="18" customHeight="1" x14ac:dyDescent="0.2">
      <c r="A341" s="62"/>
      <c r="B341" s="47" t="s">
        <v>265</v>
      </c>
      <c r="C341" s="64"/>
      <c r="D341" s="66"/>
      <c r="E341" s="66"/>
      <c r="F341" s="66"/>
      <c r="G341" s="52">
        <f>'[1]JODHPUR VP'!$BZ$318</f>
        <v>0</v>
      </c>
      <c r="H341" s="53">
        <f t="shared" si="81"/>
        <v>0</v>
      </c>
      <c r="I341" s="52">
        <f>'[1]JODHPUR VP'!CA318</f>
        <v>0</v>
      </c>
      <c r="J341" s="54"/>
      <c r="K341" s="60"/>
      <c r="L341" s="52">
        <v>0</v>
      </c>
      <c r="M341" s="59"/>
      <c r="N341" s="59"/>
      <c r="O341" s="54">
        <v>0</v>
      </c>
      <c r="P341" s="57">
        <f>IFERROR(O341/G341*10,0)</f>
        <v>0</v>
      </c>
    </row>
    <row r="342" spans="1:19" ht="18" customHeight="1" x14ac:dyDescent="0.2">
      <c r="A342" s="62"/>
      <c r="B342" s="63" t="s">
        <v>117</v>
      </c>
      <c r="C342" s="64"/>
      <c r="D342" s="66"/>
      <c r="E342" s="66"/>
      <c r="F342" s="66"/>
      <c r="G342" s="69">
        <f>G340+G341</f>
        <v>1138.1876340337501</v>
      </c>
      <c r="H342" s="78"/>
      <c r="I342" s="69">
        <f>I340+I341</f>
        <v>0</v>
      </c>
      <c r="J342" s="54"/>
      <c r="K342" s="60"/>
      <c r="L342" s="69">
        <v>398.02403473739628</v>
      </c>
      <c r="M342" s="59"/>
      <c r="N342" s="59"/>
      <c r="O342" s="69">
        <v>398.02403473739628</v>
      </c>
      <c r="P342" s="70">
        <f>IFERROR(O342/G342*10,0)</f>
        <v>3.4969984107698875</v>
      </c>
    </row>
    <row r="343" spans="1:19" ht="18" customHeight="1" x14ac:dyDescent="0.2">
      <c r="A343" s="62"/>
      <c r="B343" s="63" t="s">
        <v>269</v>
      </c>
      <c r="C343" s="64"/>
      <c r="D343" s="66"/>
      <c r="E343" s="66"/>
      <c r="F343" s="66"/>
      <c r="G343" s="69">
        <f>G337-G342</f>
        <v>31893.994852670217</v>
      </c>
      <c r="H343" s="78"/>
      <c r="I343" s="69">
        <f>I337-I342</f>
        <v>3226.8229948723301</v>
      </c>
      <c r="J343" s="54"/>
      <c r="K343" s="60"/>
      <c r="L343" s="69">
        <v>11539.461832954254</v>
      </c>
      <c r="M343" s="59"/>
      <c r="N343" s="59"/>
      <c r="O343" s="69">
        <v>14766.284827826585</v>
      </c>
      <c r="P343" s="70">
        <f>IFERROR(O343/G343*10,0)</f>
        <v>4.6298009691283077</v>
      </c>
    </row>
    <row r="344" spans="1:19" ht="18" customHeight="1" x14ac:dyDescent="0.2">
      <c r="A344" s="125"/>
      <c r="B344" s="126" t="s">
        <v>270</v>
      </c>
      <c r="C344" s="127"/>
      <c r="D344" s="128"/>
      <c r="E344" s="128"/>
      <c r="F344" s="128"/>
      <c r="G344" s="129">
        <f>G338-G342</f>
        <v>31893.994852670217</v>
      </c>
      <c r="H344" s="130"/>
      <c r="I344" s="129">
        <f>I338-I342</f>
        <v>3272.2133894723297</v>
      </c>
      <c r="J344" s="131"/>
      <c r="K344" s="60"/>
      <c r="L344" s="129">
        <v>11623.878147233634</v>
      </c>
      <c r="M344" s="59"/>
      <c r="N344" s="59"/>
      <c r="O344" s="132">
        <v>14896.091536705964</v>
      </c>
      <c r="P344" s="133">
        <f>IFERROR(O344/G344*10,0)</f>
        <v>4.6705003890281995</v>
      </c>
    </row>
    <row r="345" spans="1:19" ht="15.75" customHeight="1" x14ac:dyDescent="0.2">
      <c r="A345" s="134"/>
      <c r="B345" s="109" t="s">
        <v>271</v>
      </c>
      <c r="C345" s="135"/>
      <c r="D345" s="136"/>
      <c r="E345" s="136"/>
      <c r="F345" s="136"/>
      <c r="G345" s="137"/>
      <c r="H345" s="78"/>
      <c r="I345" s="137"/>
      <c r="J345" s="54"/>
      <c r="K345" s="54"/>
      <c r="L345" s="137"/>
      <c r="M345" s="78"/>
      <c r="N345" s="78"/>
      <c r="O345" s="137"/>
      <c r="P345" s="137"/>
      <c r="Q345" s="12">
        <f>G161/G338</f>
        <v>0.32255525441137295</v>
      </c>
    </row>
    <row r="346" spans="1:19" x14ac:dyDescent="0.2">
      <c r="A346" s="134"/>
      <c r="B346" s="138"/>
      <c r="C346" s="135"/>
      <c r="D346" s="139"/>
      <c r="E346" s="139"/>
      <c r="F346" s="140"/>
      <c r="G346" s="8"/>
      <c r="H346" s="141"/>
      <c r="I346" s="141"/>
      <c r="J346" s="141"/>
      <c r="K346" s="141"/>
      <c r="L346" s="141"/>
      <c r="M346" s="141"/>
      <c r="N346" s="141"/>
      <c r="O346" s="141"/>
      <c r="P346" s="141"/>
    </row>
    <row r="347" spans="1:19" ht="25" x14ac:dyDescent="0.25">
      <c r="A347" s="134"/>
      <c r="B347" s="142" t="s">
        <v>272</v>
      </c>
      <c r="C347" s="143"/>
      <c r="D347" s="144"/>
      <c r="E347" s="144"/>
      <c r="F347" s="145"/>
      <c r="G347" s="146"/>
      <c r="H347" s="147"/>
      <c r="I347" s="147"/>
      <c r="J347" s="147"/>
      <c r="K347" s="147"/>
      <c r="L347" s="147">
        <f>('[3]Note 23 &amp; 24'!$F$12+'[3]Note 28'!$G$91)/100</f>
        <v>16265.067233097998</v>
      </c>
      <c r="M347" s="147"/>
      <c r="N347" s="147"/>
      <c r="O347" s="147">
        <f>O338-L347</f>
        <v>-970.95166165463706</v>
      </c>
      <c r="P347" s="141"/>
    </row>
    <row r="348" spans="1:19" ht="27" x14ac:dyDescent="0.35">
      <c r="A348" s="134"/>
      <c r="B348" s="148" t="s">
        <v>273</v>
      </c>
      <c r="C348" s="143"/>
      <c r="D348" s="144"/>
      <c r="E348" s="144"/>
      <c r="F348" s="149"/>
      <c r="G348" s="150">
        <f>'[1]JODHPUR VP'!BZ336</f>
        <v>0</v>
      </c>
      <c r="H348" s="147"/>
      <c r="I348" s="147"/>
      <c r="J348" s="147"/>
      <c r="K348" s="147"/>
      <c r="L348" s="147"/>
      <c r="M348" s="147"/>
      <c r="N348" s="147"/>
      <c r="O348" s="150">
        <f>'[1]JODHPUR VP'!CC336</f>
        <v>0.66273470000000001</v>
      </c>
      <c r="P348" s="141"/>
    </row>
    <row r="349" spans="1:19" ht="25" x14ac:dyDescent="0.25">
      <c r="A349" s="134"/>
      <c r="B349" s="151" t="s">
        <v>274</v>
      </c>
      <c r="C349" s="143"/>
      <c r="D349" s="144"/>
      <c r="E349" s="144"/>
      <c r="F349" s="152"/>
      <c r="G349" s="150">
        <f>'[1]JODHPUR VP'!BZ337</f>
        <v>0</v>
      </c>
      <c r="H349" s="147"/>
      <c r="I349" s="147"/>
      <c r="J349" s="147"/>
      <c r="K349" s="147"/>
      <c r="L349" s="147"/>
      <c r="M349" s="147"/>
      <c r="N349" s="147"/>
      <c r="O349" s="150">
        <f>'[1]JODHPUR VP'!CC337</f>
        <v>64.782958300000004</v>
      </c>
      <c r="P349" s="141"/>
    </row>
    <row r="350" spans="1:19" ht="25" x14ac:dyDescent="0.25">
      <c r="A350" s="134"/>
      <c r="B350" s="151" t="s">
        <v>275</v>
      </c>
      <c r="C350" s="143"/>
      <c r="D350" s="144"/>
      <c r="E350" s="144"/>
      <c r="F350" s="144"/>
      <c r="G350" s="153">
        <f>'[1]JODHPUR VP'!BZ338</f>
        <v>0</v>
      </c>
      <c r="H350" s="147"/>
      <c r="I350" s="147"/>
      <c r="J350" s="147"/>
      <c r="K350" s="147"/>
      <c r="L350" s="147"/>
      <c r="M350" s="147"/>
      <c r="N350" s="147"/>
      <c r="O350" s="150">
        <f>'[1]JODHPUR VP'!CC338</f>
        <v>3.2861300999999998</v>
      </c>
      <c r="P350" s="141"/>
    </row>
    <row r="351" spans="1:19" ht="27" x14ac:dyDescent="0.35">
      <c r="A351" s="134"/>
      <c r="B351" s="148" t="s">
        <v>276</v>
      </c>
      <c r="C351" s="143"/>
      <c r="D351" s="144"/>
      <c r="E351" s="144"/>
      <c r="F351" s="144"/>
      <c r="G351" s="147">
        <f>'[1]JODHPUR VP'!BZ339</f>
        <v>2364.0709379999998</v>
      </c>
      <c r="H351" s="147"/>
      <c r="I351" s="147"/>
      <c r="J351" s="147"/>
      <c r="K351" s="147"/>
      <c r="L351" s="147">
        <f>'[5]JODHPUR VP'!CB335</f>
        <v>0</v>
      </c>
      <c r="M351" s="147"/>
      <c r="N351" s="147"/>
      <c r="O351" s="150">
        <f>'[1]JODHPUR VP'!CC339</f>
        <v>1085.1085602999999</v>
      </c>
      <c r="P351" s="141"/>
    </row>
    <row r="352" spans="1:19" ht="27" x14ac:dyDescent="0.35">
      <c r="A352" s="134"/>
      <c r="B352" s="148" t="s">
        <v>277</v>
      </c>
      <c r="C352" s="143"/>
      <c r="D352" s="144"/>
      <c r="E352" s="144"/>
      <c r="F352" s="144"/>
      <c r="G352" s="147">
        <f>'[1]JODHPUR VP'!BZ340</f>
        <v>0</v>
      </c>
      <c r="H352" s="147"/>
      <c r="I352" s="147"/>
      <c r="J352" s="147"/>
      <c r="K352" s="147"/>
      <c r="L352" s="147">
        <f>'[5]JODHPUR VP'!CB336</f>
        <v>0</v>
      </c>
      <c r="M352" s="147"/>
      <c r="N352" s="147"/>
      <c r="O352" s="154">
        <f>'[1]JODHPUR VP'!CC340</f>
        <v>-1.4989799999999999E-2</v>
      </c>
      <c r="P352" s="141"/>
    </row>
    <row r="353" spans="1:16" ht="27" x14ac:dyDescent="0.35">
      <c r="A353" s="134"/>
      <c r="B353" s="148" t="s">
        <v>278</v>
      </c>
      <c r="C353" s="143"/>
      <c r="D353" s="144"/>
      <c r="E353" s="144"/>
      <c r="F353" s="144"/>
      <c r="G353" s="147">
        <f>'[1]JODHPUR VP'!BZ341</f>
        <v>0</v>
      </c>
      <c r="H353" s="147"/>
      <c r="I353" s="147"/>
      <c r="J353" s="147"/>
      <c r="K353" s="147"/>
      <c r="L353" s="147">
        <f>'[5]JODHPUR VP'!CB337</f>
        <v>0</v>
      </c>
      <c r="M353" s="147"/>
      <c r="N353" s="147"/>
      <c r="O353" s="147">
        <f>'[1]JODHPUR VP'!CC341</f>
        <v>-1.3520000000000001E-4</v>
      </c>
      <c r="P353" s="141"/>
    </row>
    <row r="354" spans="1:16" ht="27" x14ac:dyDescent="0.35">
      <c r="A354" s="134"/>
      <c r="B354" s="148" t="s">
        <v>278</v>
      </c>
      <c r="C354" s="143"/>
      <c r="D354" s="144"/>
      <c r="E354" s="144"/>
      <c r="F354" s="144"/>
      <c r="G354" s="147">
        <f>'[1]JODHPUR VP'!BZ342</f>
        <v>0</v>
      </c>
      <c r="H354" s="147"/>
      <c r="I354" s="147"/>
      <c r="J354" s="147"/>
      <c r="K354" s="147"/>
      <c r="L354" s="147">
        <f>'[5]JODHPUR VP'!CB338</f>
        <v>0</v>
      </c>
      <c r="M354" s="147"/>
      <c r="N354" s="147"/>
      <c r="O354" s="155">
        <f>'[1]JODHPUR VP'!CC342</f>
        <v>-5.9899999999999999E-5</v>
      </c>
      <c r="P354" s="141"/>
    </row>
    <row r="355" spans="1:16" ht="27" x14ac:dyDescent="0.35">
      <c r="A355" s="134"/>
      <c r="B355" s="148" t="s">
        <v>279</v>
      </c>
      <c r="C355" s="143"/>
      <c r="D355" s="144"/>
      <c r="E355" s="144"/>
      <c r="F355" s="144"/>
      <c r="G355" s="147">
        <f>'[1]JODHPUR VP'!BZ343</f>
        <v>0</v>
      </c>
      <c r="H355" s="147"/>
      <c r="I355" s="147"/>
      <c r="J355" s="147"/>
      <c r="K355" s="147"/>
      <c r="L355" s="147">
        <f>'[5]JODHPUR VP'!CB339</f>
        <v>0</v>
      </c>
      <c r="M355" s="147"/>
      <c r="N355" s="147"/>
      <c r="O355" s="150">
        <f>'[1]JODHPUR VP'!CC343</f>
        <v>-8.4182400000000004E-2</v>
      </c>
      <c r="P355" s="141"/>
    </row>
    <row r="356" spans="1:16" ht="27" x14ac:dyDescent="0.35">
      <c r="A356" s="134"/>
      <c r="B356" s="148" t="s">
        <v>280</v>
      </c>
      <c r="C356" s="143"/>
      <c r="D356" s="144"/>
      <c r="E356" s="144"/>
      <c r="F356" s="144"/>
      <c r="G356" s="147">
        <f>'[1]JODHPUR VP'!BZ344</f>
        <v>0</v>
      </c>
      <c r="H356" s="147"/>
      <c r="I356" s="147"/>
      <c r="J356" s="147"/>
      <c r="K356" s="147"/>
      <c r="L356" s="147">
        <f>'[5]JODHPUR VP'!CB340</f>
        <v>0</v>
      </c>
      <c r="M356" s="147"/>
      <c r="N356" s="147"/>
      <c r="O356" s="150">
        <f>'[1]JODHPUR VP'!CC344</f>
        <v>-0.33319799999999999</v>
      </c>
      <c r="P356" s="141"/>
    </row>
    <row r="357" spans="1:16" ht="27" x14ac:dyDescent="0.35">
      <c r="A357" s="134"/>
      <c r="B357" s="148" t="s">
        <v>281</v>
      </c>
      <c r="C357" s="143"/>
      <c r="D357" s="144"/>
      <c r="E357" s="144"/>
      <c r="F357" s="144"/>
      <c r="G357" s="147">
        <f>'[1]JODHPUR VP'!BZ345</f>
        <v>0</v>
      </c>
      <c r="H357" s="147"/>
      <c r="I357" s="147"/>
      <c r="J357" s="147"/>
      <c r="K357" s="147"/>
      <c r="L357" s="147">
        <f>'[5]JODHPUR VP'!CB341</f>
        <v>0</v>
      </c>
      <c r="M357" s="147"/>
      <c r="N357" s="147"/>
      <c r="O357" s="150">
        <f>'[1]JODHPUR VP'!CC345</f>
        <v>5.5686999999999998</v>
      </c>
      <c r="P357" s="141"/>
    </row>
    <row r="358" spans="1:16" ht="27" x14ac:dyDescent="0.35">
      <c r="A358" s="134"/>
      <c r="B358" s="148" t="s">
        <v>282</v>
      </c>
      <c r="C358" s="143"/>
      <c r="D358" s="144"/>
      <c r="E358" s="144"/>
      <c r="F358" s="144"/>
      <c r="G358" s="147">
        <f>'[1]JODHPUR VP'!BZ346</f>
        <v>0</v>
      </c>
      <c r="H358" s="147"/>
      <c r="I358" s="147"/>
      <c r="J358" s="147"/>
      <c r="K358" s="147"/>
      <c r="L358" s="147">
        <f>'[5]JODHPUR VP'!CB342</f>
        <v>0</v>
      </c>
      <c r="M358" s="147"/>
      <c r="N358" s="147"/>
      <c r="O358" s="150">
        <f>'[1]JODHPUR VP'!CC346</f>
        <v>-5.4576169999999999</v>
      </c>
      <c r="P358" s="141"/>
    </row>
    <row r="359" spans="1:16" ht="27" x14ac:dyDescent="0.35">
      <c r="A359" s="134"/>
      <c r="B359" s="148" t="s">
        <v>283</v>
      </c>
      <c r="C359" s="143"/>
      <c r="D359" s="144"/>
      <c r="E359" s="144"/>
      <c r="F359" s="144"/>
      <c r="G359" s="147">
        <f>'[1]JODHPUR VP'!BZ347</f>
        <v>17.834197</v>
      </c>
      <c r="H359" s="147"/>
      <c r="I359" s="147"/>
      <c r="J359" s="147"/>
      <c r="K359" s="147"/>
      <c r="L359" s="147">
        <f>'[5]JODHPUR VP'!CB343</f>
        <v>0</v>
      </c>
      <c r="M359" s="147"/>
      <c r="N359" s="147"/>
      <c r="O359" s="150">
        <f>'[1]JODHPUR VP'!CC347</f>
        <v>5.8809418999999998</v>
      </c>
      <c r="P359" s="141"/>
    </row>
    <row r="360" spans="1:16" ht="27" x14ac:dyDescent="0.35">
      <c r="A360" s="134"/>
      <c r="B360" s="148" t="s">
        <v>284</v>
      </c>
      <c r="C360" s="143"/>
      <c r="D360" s="144"/>
      <c r="E360" s="144"/>
      <c r="F360" s="144"/>
      <c r="G360" s="147">
        <f>'[1]JODHPUR VP'!BZ348</f>
        <v>136.788771</v>
      </c>
      <c r="H360" s="147"/>
      <c r="I360" s="147"/>
      <c r="J360" s="147"/>
      <c r="K360" s="147"/>
      <c r="L360" s="147">
        <f>'[5]JODHPUR VP'!CB344</f>
        <v>0</v>
      </c>
      <c r="M360" s="147"/>
      <c r="N360" s="147"/>
      <c r="O360" s="150">
        <f>'[1]JODHPUR VP'!CC348</f>
        <v>19.920994700000001</v>
      </c>
      <c r="P360" s="141"/>
    </row>
    <row r="361" spans="1:16" ht="27" x14ac:dyDescent="0.35">
      <c r="A361" s="134"/>
      <c r="B361" s="148" t="s">
        <v>281</v>
      </c>
      <c r="C361" s="143"/>
      <c r="D361" s="144"/>
      <c r="E361" s="144"/>
      <c r="F361" s="144"/>
      <c r="G361" s="147">
        <f>'[1]JODHPUR VP'!BZ349</f>
        <v>0</v>
      </c>
      <c r="H361" s="147"/>
      <c r="I361" s="147"/>
      <c r="J361" s="147"/>
      <c r="K361" s="147"/>
      <c r="L361" s="147">
        <f>'[5]JODHPUR VP'!CB345</f>
        <v>0</v>
      </c>
      <c r="M361" s="147"/>
      <c r="N361" s="147"/>
      <c r="O361" s="150">
        <f>'[1]JODHPUR VP'!CC349</f>
        <v>1.5854507</v>
      </c>
      <c r="P361" s="141"/>
    </row>
    <row r="362" spans="1:16" ht="27" x14ac:dyDescent="0.35">
      <c r="A362" s="134"/>
      <c r="B362" s="148" t="s">
        <v>285</v>
      </c>
      <c r="C362" s="143"/>
      <c r="D362" s="144"/>
      <c r="E362" s="144"/>
      <c r="F362" s="144"/>
      <c r="G362" s="147">
        <f>'[1]JODHPUR VP'!BZ350</f>
        <v>0</v>
      </c>
      <c r="H362" s="147"/>
      <c r="I362" s="147"/>
      <c r="J362" s="147"/>
      <c r="K362" s="147"/>
      <c r="L362" s="147">
        <f>'[5]JODHPUR VP'!CB346</f>
        <v>0</v>
      </c>
      <c r="M362" s="147"/>
      <c r="N362" s="147"/>
      <c r="O362" s="150">
        <f>'[1]JODHPUR VP'!CC350</f>
        <v>-57.179480900000001</v>
      </c>
      <c r="P362" s="141"/>
    </row>
    <row r="363" spans="1:16" ht="27" x14ac:dyDescent="0.35">
      <c r="A363" s="134"/>
      <c r="B363" s="148" t="s">
        <v>286</v>
      </c>
      <c r="C363" s="143"/>
      <c r="D363" s="144"/>
      <c r="E363" s="144"/>
      <c r="F363" s="144"/>
      <c r="G363" s="147">
        <f>'[1]JODHPUR VP'!BZ351</f>
        <v>0</v>
      </c>
      <c r="H363" s="147"/>
      <c r="I363" s="147"/>
      <c r="J363" s="147"/>
      <c r="K363" s="147"/>
      <c r="L363" s="147">
        <f>'[5]JODHPUR VP'!CB347</f>
        <v>0</v>
      </c>
      <c r="M363" s="147"/>
      <c r="N363" s="147"/>
      <c r="O363" s="150">
        <f>'[1]JODHPUR VP'!CC351</f>
        <v>-5.5459887999999999</v>
      </c>
      <c r="P363" s="141"/>
    </row>
    <row r="364" spans="1:16" ht="27" x14ac:dyDescent="0.35">
      <c r="B364" s="148" t="s">
        <v>278</v>
      </c>
      <c r="C364" s="143"/>
      <c r="D364" s="144"/>
      <c r="E364" s="144"/>
      <c r="F364" s="144"/>
      <c r="G364" s="147">
        <f>'[1]JODHPUR VP'!BZ352</f>
        <v>0</v>
      </c>
      <c r="H364" s="147"/>
      <c r="I364" s="147"/>
      <c r="J364" s="147"/>
      <c r="K364" s="147"/>
      <c r="L364" s="147">
        <f>'[5]JODHPUR VP'!CB348</f>
        <v>0</v>
      </c>
      <c r="M364" s="147"/>
      <c r="N364" s="147"/>
      <c r="O364" s="154">
        <f>'[1]JODHPUR VP'!CC352</f>
        <v>-3.5604999999999999E-3</v>
      </c>
      <c r="P364" s="141"/>
    </row>
    <row r="365" spans="1:16" ht="27" x14ac:dyDescent="0.35">
      <c r="B365" s="148" t="s">
        <v>287</v>
      </c>
      <c r="C365" s="143"/>
      <c r="D365" s="144"/>
      <c r="E365" s="144"/>
      <c r="F365" s="144"/>
      <c r="G365" s="147">
        <f>'[1]JODHPUR VP'!BZ353</f>
        <v>0</v>
      </c>
      <c r="H365" s="147"/>
      <c r="I365" s="147"/>
      <c r="J365" s="147"/>
      <c r="K365" s="147"/>
      <c r="L365" s="147">
        <f>'[5]JODHPUR VP'!CB349</f>
        <v>0</v>
      </c>
      <c r="M365" s="147"/>
      <c r="N365" s="147"/>
      <c r="O365" s="150">
        <f>'[1]JODHPUR VP'!CC353</f>
        <v>-12.427622299999999</v>
      </c>
      <c r="P365" s="141"/>
    </row>
    <row r="366" spans="1:16" ht="27" x14ac:dyDescent="0.35">
      <c r="B366" s="148" t="s">
        <v>288</v>
      </c>
      <c r="C366" s="143"/>
      <c r="D366" s="144"/>
      <c r="E366" s="144"/>
      <c r="F366" s="144"/>
      <c r="G366" s="147">
        <f>'[1]JODHPUR VP'!BZ354</f>
        <v>0</v>
      </c>
      <c r="H366" s="147"/>
      <c r="I366" s="147"/>
      <c r="J366" s="147"/>
      <c r="K366" s="147"/>
      <c r="L366" s="147">
        <f>'[5]JODHPUR VP'!CB350</f>
        <v>0</v>
      </c>
      <c r="M366" s="147"/>
      <c r="N366" s="147"/>
      <c r="O366" s="150">
        <f>'[1]JODHPUR VP'!CC354</f>
        <v>-1.5304088</v>
      </c>
      <c r="P366" s="141"/>
    </row>
    <row r="367" spans="1:16" ht="27" x14ac:dyDescent="0.35">
      <c r="A367" s="134"/>
      <c r="B367" s="148" t="s">
        <v>289</v>
      </c>
      <c r="C367" s="143"/>
      <c r="D367" s="144"/>
      <c r="E367" s="144"/>
      <c r="F367" s="144"/>
      <c r="G367" s="147">
        <f>'[1]JODHPUR VP'!BZ355</f>
        <v>0</v>
      </c>
      <c r="H367" s="147"/>
      <c r="I367" s="147"/>
      <c r="J367" s="147"/>
      <c r="K367" s="147"/>
      <c r="L367" s="147">
        <f>'[5]JODHPUR VP'!CB351</f>
        <v>0</v>
      </c>
      <c r="M367" s="147"/>
      <c r="N367" s="147"/>
      <c r="O367" s="150">
        <f>'[1]JODHPUR VP'!CC355</f>
        <v>-0.1208687</v>
      </c>
      <c r="P367" s="141"/>
    </row>
    <row r="368" spans="1:16" ht="27" x14ac:dyDescent="0.35">
      <c r="A368" s="134"/>
      <c r="B368" s="148" t="s">
        <v>277</v>
      </c>
      <c r="C368" s="143"/>
      <c r="D368" s="144"/>
      <c r="E368" s="144"/>
      <c r="F368" s="144"/>
      <c r="G368" s="147">
        <f>'[1]JODHPUR VP'!BZ356</f>
        <v>0</v>
      </c>
      <c r="H368" s="147"/>
      <c r="I368" s="147"/>
      <c r="J368" s="147"/>
      <c r="K368" s="147"/>
      <c r="L368" s="147">
        <f>'[5]JODHPUR VP'!CB352</f>
        <v>0</v>
      </c>
      <c r="M368" s="147"/>
      <c r="N368" s="147"/>
      <c r="O368" s="150">
        <f>'[1]JODHPUR VP'!CC356</f>
        <v>-0.17236850000000001</v>
      </c>
      <c r="P368" s="141"/>
    </row>
    <row r="369" spans="1:16" ht="27" x14ac:dyDescent="0.35">
      <c r="A369" s="134"/>
      <c r="B369" s="148" t="s">
        <v>290</v>
      </c>
      <c r="C369" s="143"/>
      <c r="D369" s="144"/>
      <c r="E369" s="144"/>
      <c r="F369" s="144"/>
      <c r="G369" s="147">
        <f>'[1]JODHPUR VP'!BZ357</f>
        <v>0</v>
      </c>
      <c r="H369" s="147"/>
      <c r="I369" s="147"/>
      <c r="J369" s="147"/>
      <c r="K369" s="147"/>
      <c r="L369" s="147">
        <f>'[5]JODHPUR VP'!CB353</f>
        <v>0</v>
      </c>
      <c r="M369" s="147"/>
      <c r="N369" s="147"/>
      <c r="O369" s="150">
        <f>'[1]JODHPUR VP'!CC357</f>
        <v>-10.1857617</v>
      </c>
      <c r="P369" s="141"/>
    </row>
    <row r="370" spans="1:16" s="163" customFormat="1" ht="27" x14ac:dyDescent="0.35">
      <c r="A370" s="156"/>
      <c r="B370" s="157" t="s">
        <v>291</v>
      </c>
      <c r="C370" s="158"/>
      <c r="D370" s="159"/>
      <c r="E370" s="159"/>
      <c r="F370" s="159"/>
      <c r="G370" s="147">
        <f>'[1]JODHPUR VP'!BZ358</f>
        <v>0</v>
      </c>
      <c r="H370" s="160"/>
      <c r="I370" s="147"/>
      <c r="J370" s="160"/>
      <c r="K370" s="160"/>
      <c r="L370" s="147">
        <f>'[5]JODHPUR VP'!CB354</f>
        <v>0</v>
      </c>
      <c r="M370" s="160"/>
      <c r="N370" s="160"/>
      <c r="O370" s="161">
        <f>'[1]JODHPUR VP'!CC358</f>
        <v>-109.24717219999999</v>
      </c>
      <c r="P370" s="162"/>
    </row>
    <row r="371" spans="1:16" s="163" customFormat="1" ht="27" x14ac:dyDescent="0.35">
      <c r="A371" s="156"/>
      <c r="B371" s="157" t="s">
        <v>291</v>
      </c>
      <c r="C371" s="158"/>
      <c r="D371" s="159"/>
      <c r="E371" s="159"/>
      <c r="F371" s="159"/>
      <c r="G371" s="147">
        <f>'[1]JODHPUR VP'!BZ359</f>
        <v>0</v>
      </c>
      <c r="H371" s="160"/>
      <c r="I371" s="147"/>
      <c r="J371" s="160"/>
      <c r="K371" s="160"/>
      <c r="L371" s="147">
        <f>'[5]JODHPUR VP'!CB355</f>
        <v>0</v>
      </c>
      <c r="M371" s="160"/>
      <c r="N371" s="160"/>
      <c r="O371" s="161">
        <f>'[1]JODHPUR VP'!CC359</f>
        <v>-1.4383733000000001</v>
      </c>
      <c r="P371" s="162"/>
    </row>
    <row r="372" spans="1:16" s="163" customFormat="1" ht="27" x14ac:dyDescent="0.35">
      <c r="A372" s="156"/>
      <c r="B372" s="157" t="s">
        <v>291</v>
      </c>
      <c r="C372" s="158"/>
      <c r="D372" s="159"/>
      <c r="E372" s="159"/>
      <c r="F372" s="159"/>
      <c r="G372" s="147">
        <f>'[1]JODHPUR VP'!BZ360</f>
        <v>0</v>
      </c>
      <c r="H372" s="160"/>
      <c r="I372" s="147"/>
      <c r="J372" s="160"/>
      <c r="K372" s="160"/>
      <c r="L372" s="147">
        <f>'[5]JODHPUR VP'!CB391</f>
        <v>0</v>
      </c>
      <c r="M372" s="160"/>
      <c r="N372" s="160"/>
      <c r="O372" s="161">
        <f>'[1]JODHPUR VP'!CC360</f>
        <v>-1.1651722</v>
      </c>
      <c r="P372" s="162"/>
    </row>
    <row r="373" spans="1:16" ht="27" x14ac:dyDescent="0.35">
      <c r="A373" s="134"/>
      <c r="B373" s="148" t="s">
        <v>281</v>
      </c>
      <c r="C373" s="143"/>
      <c r="D373" s="144"/>
      <c r="E373" s="144"/>
      <c r="F373" s="144"/>
      <c r="G373" s="147">
        <f>'[1]JODHPUR VP'!BZ361</f>
        <v>0</v>
      </c>
      <c r="H373" s="147"/>
      <c r="I373" s="147"/>
      <c r="J373" s="147"/>
      <c r="K373" s="147"/>
      <c r="L373" s="147">
        <f>'[5]JODHPUR VP'!CB392</f>
        <v>0</v>
      </c>
      <c r="M373" s="147"/>
      <c r="N373" s="147"/>
      <c r="O373" s="150">
        <f>'[1]JODHPUR VP'!CC361</f>
        <v>-7.9440000000000001E-4</v>
      </c>
      <c r="P373" s="141"/>
    </row>
    <row r="374" spans="1:16" ht="27" x14ac:dyDescent="0.35">
      <c r="A374" s="134"/>
      <c r="B374" s="148" t="s">
        <v>281</v>
      </c>
      <c r="C374" s="143"/>
      <c r="D374" s="144"/>
      <c r="E374" s="144"/>
      <c r="F374" s="144"/>
      <c r="G374" s="147">
        <f>'[1]JODHPUR VP'!BZ362</f>
        <v>0</v>
      </c>
      <c r="H374" s="147"/>
      <c r="I374" s="147"/>
      <c r="J374" s="147"/>
      <c r="K374" s="147"/>
      <c r="L374" s="147">
        <f>'[5]JODHPUR VP'!CB393</f>
        <v>0</v>
      </c>
      <c r="M374" s="147"/>
      <c r="N374" s="147"/>
      <c r="O374" s="150">
        <f>'[1]JODHPUR VP'!CC362</f>
        <v>-1.5744000000000001E-3</v>
      </c>
      <c r="P374" s="141"/>
    </row>
    <row r="375" spans="1:16" ht="27" x14ac:dyDescent="0.35">
      <c r="A375" s="134"/>
      <c r="B375" s="148" t="s">
        <v>281</v>
      </c>
      <c r="C375" s="143"/>
      <c r="D375" s="144"/>
      <c r="E375" s="144"/>
      <c r="F375" s="144"/>
      <c r="G375" s="147">
        <f>'[1]JODHPUR VP'!BZ363</f>
        <v>0</v>
      </c>
      <c r="H375" s="147"/>
      <c r="I375" s="147"/>
      <c r="J375" s="147"/>
      <c r="K375" s="147"/>
      <c r="L375" s="147">
        <f>'[5]JODHPUR VP'!CB394</f>
        <v>0</v>
      </c>
      <c r="M375" s="147"/>
      <c r="N375" s="147"/>
      <c r="O375" s="150">
        <f>'[1]JODHPUR VP'!CC363</f>
        <v>-1.7298000000000001E-3</v>
      </c>
      <c r="P375" s="141"/>
    </row>
    <row r="376" spans="1:16" ht="27" x14ac:dyDescent="0.35">
      <c r="A376" s="134"/>
      <c r="B376" s="148" t="s">
        <v>281</v>
      </c>
      <c r="C376" s="143"/>
      <c r="D376" s="144"/>
      <c r="E376" s="144"/>
      <c r="F376" s="144"/>
      <c r="G376" s="147">
        <f>'[1]JODHPUR VP'!BZ364</f>
        <v>0</v>
      </c>
      <c r="H376" s="147"/>
      <c r="I376" s="147"/>
      <c r="J376" s="147"/>
      <c r="K376" s="147"/>
      <c r="L376" s="147">
        <f>'[5]JODHPUR VP'!CB395</f>
        <v>0</v>
      </c>
      <c r="M376" s="147"/>
      <c r="N376" s="147"/>
      <c r="O376" s="150">
        <f>'[1]JODHPUR VP'!CC364</f>
        <v>-2.2138000000000001E-3</v>
      </c>
      <c r="P376" s="141"/>
    </row>
    <row r="377" spans="1:16" ht="27" x14ac:dyDescent="0.35">
      <c r="A377" s="134"/>
      <c r="B377" s="148" t="s">
        <v>281</v>
      </c>
      <c r="C377" s="143"/>
      <c r="D377" s="144"/>
      <c r="E377" s="144"/>
      <c r="F377" s="144"/>
      <c r="G377" s="147">
        <f>'[1]JODHPUR VP'!BZ365</f>
        <v>0</v>
      </c>
      <c r="H377" s="147"/>
      <c r="I377" s="147"/>
      <c r="J377" s="147"/>
      <c r="K377" s="147"/>
      <c r="L377" s="147">
        <f>'[5]JODHPUR VP'!CB396</f>
        <v>0</v>
      </c>
      <c r="M377" s="147"/>
      <c r="N377" s="147"/>
      <c r="O377" s="150">
        <f>'[1]JODHPUR VP'!CC365</f>
        <v>-1.0242000000000001E-3</v>
      </c>
      <c r="P377" s="141"/>
    </row>
    <row r="378" spans="1:16" ht="27" x14ac:dyDescent="0.35">
      <c r="A378" s="134"/>
      <c r="B378" s="148" t="s">
        <v>281</v>
      </c>
      <c r="C378" s="143"/>
      <c r="D378" s="144"/>
      <c r="E378" s="144"/>
      <c r="F378" s="144"/>
      <c r="G378" s="147">
        <f>'[1]JODHPUR VP'!BZ366</f>
        <v>0</v>
      </c>
      <c r="H378" s="147"/>
      <c r="I378" s="147"/>
      <c r="J378" s="147"/>
      <c r="K378" s="147"/>
      <c r="L378" s="147">
        <f>'[5]JODHPUR VP'!CB397</f>
        <v>0</v>
      </c>
      <c r="M378" s="147"/>
      <c r="N378" s="147"/>
      <c r="O378" s="150">
        <f>'[1]JODHPUR VP'!CC366</f>
        <v>-2.0029000000000002E-3</v>
      </c>
      <c r="P378" s="141"/>
    </row>
    <row r="379" spans="1:16" ht="27" x14ac:dyDescent="0.35">
      <c r="A379" s="134"/>
      <c r="B379" s="148" t="s">
        <v>281</v>
      </c>
      <c r="C379" s="143"/>
      <c r="D379" s="144"/>
      <c r="E379" s="144"/>
      <c r="F379" s="144"/>
      <c r="G379" s="147">
        <f>'[1]JODHPUR VP'!BZ367</f>
        <v>0</v>
      </c>
      <c r="H379" s="147"/>
      <c r="I379" s="147"/>
      <c r="J379" s="147"/>
      <c r="K379" s="147"/>
      <c r="L379" s="147">
        <f>'[5]JODHPUR VP'!CB398</f>
        <v>0</v>
      </c>
      <c r="M379" s="147"/>
      <c r="N379" s="147"/>
      <c r="O379" s="150">
        <f>'[1]JODHPUR VP'!CC367</f>
        <v>-7.8705000000000008E-3</v>
      </c>
      <c r="P379" s="141"/>
    </row>
    <row r="380" spans="1:16" ht="27" x14ac:dyDescent="0.35">
      <c r="A380" s="134"/>
      <c r="B380" s="148" t="s">
        <v>281</v>
      </c>
      <c r="C380" s="143"/>
      <c r="D380" s="144"/>
      <c r="E380" s="144"/>
      <c r="F380" s="144"/>
      <c r="G380" s="147">
        <f>'[1]JODHPUR VP'!BZ368</f>
        <v>0</v>
      </c>
      <c r="H380" s="147"/>
      <c r="I380" s="147"/>
      <c r="J380" s="147"/>
      <c r="K380" s="147"/>
      <c r="L380" s="147">
        <f>'[5]JODHPUR VP'!CB399</f>
        <v>0</v>
      </c>
      <c r="M380" s="147"/>
      <c r="N380" s="147"/>
      <c r="O380" s="150">
        <f>'[1]JODHPUR VP'!CC368</f>
        <v>-1.0744000000000001E-3</v>
      </c>
      <c r="P380" s="141"/>
    </row>
    <row r="381" spans="1:16" ht="27" x14ac:dyDescent="0.35">
      <c r="A381" s="134"/>
      <c r="B381" s="148" t="s">
        <v>281</v>
      </c>
      <c r="C381" s="143"/>
      <c r="D381" s="144"/>
      <c r="E381" s="144"/>
      <c r="F381" s="144"/>
      <c r="G381" s="147">
        <f>'[1]JODHPUR VP'!BZ369</f>
        <v>0</v>
      </c>
      <c r="H381" s="147"/>
      <c r="I381" s="147"/>
      <c r="J381" s="147"/>
      <c r="K381" s="147"/>
      <c r="L381" s="147">
        <f>'[5]JODHPUR VP'!CB400</f>
        <v>0</v>
      </c>
      <c r="M381" s="147"/>
      <c r="N381" s="147"/>
      <c r="O381" s="150">
        <f>'[1]JODHPUR VP'!CC369</f>
        <v>-2.1829000000000002E-3</v>
      </c>
      <c r="P381" s="141"/>
    </row>
    <row r="382" spans="1:16" ht="27" x14ac:dyDescent="0.35">
      <c r="A382" s="134"/>
      <c r="B382" s="148" t="s">
        <v>281</v>
      </c>
      <c r="C382" s="143"/>
      <c r="D382" s="144"/>
      <c r="E382" s="144"/>
      <c r="F382" s="144"/>
      <c r="G382" s="147">
        <f>'[1]JODHPUR VP'!BZ370</f>
        <v>0</v>
      </c>
      <c r="H382" s="147"/>
      <c r="I382" s="147"/>
      <c r="J382" s="147"/>
      <c r="K382" s="147"/>
      <c r="L382" s="147">
        <f>'[5]JODHPUR VP'!CB401</f>
        <v>0</v>
      </c>
      <c r="M382" s="147"/>
      <c r="N382" s="147"/>
      <c r="O382" s="150">
        <f>'[1]JODHPUR VP'!CC370</f>
        <v>-9.0866000000000002E-3</v>
      </c>
      <c r="P382" s="141"/>
    </row>
    <row r="383" spans="1:16" ht="27" x14ac:dyDescent="0.35">
      <c r="A383" s="134"/>
      <c r="B383" s="148" t="s">
        <v>285</v>
      </c>
      <c r="C383" s="143"/>
      <c r="D383" s="144"/>
      <c r="E383" s="144"/>
      <c r="F383" s="144"/>
      <c r="G383" s="147">
        <f>'[1]JODHPUR VP'!BZ371</f>
        <v>0</v>
      </c>
      <c r="H383" s="147"/>
      <c r="I383" s="147"/>
      <c r="J383" s="147"/>
      <c r="K383" s="147"/>
      <c r="L383" s="147">
        <f>'[5]JODHPUR VP'!CB402</f>
        <v>0</v>
      </c>
      <c r="M383" s="147"/>
      <c r="N383" s="147"/>
      <c r="O383" s="150">
        <f>'[1]JODHPUR VP'!CC371</f>
        <v>72.041769700000003</v>
      </c>
      <c r="P383" s="141"/>
    </row>
    <row r="384" spans="1:16" ht="27" x14ac:dyDescent="0.35">
      <c r="A384" s="134"/>
      <c r="B384" s="148" t="s">
        <v>292</v>
      </c>
      <c r="C384" s="143"/>
      <c r="D384" s="144"/>
      <c r="E384" s="144"/>
      <c r="F384" s="144"/>
      <c r="G384" s="147">
        <f>'[1]JODHPUR VP'!BZ372</f>
        <v>0</v>
      </c>
      <c r="H384" s="147"/>
      <c r="I384" s="147"/>
      <c r="J384" s="147"/>
      <c r="K384" s="147"/>
      <c r="L384" s="147">
        <f>'[5]JODHPUR VP'!CB403</f>
        <v>0</v>
      </c>
      <c r="M384" s="147"/>
      <c r="N384" s="147"/>
      <c r="O384" s="150">
        <f>'[1]JODHPUR VP'!CC372</f>
        <v>-2.9085125000000001</v>
      </c>
      <c r="P384" s="141"/>
    </row>
    <row r="385" spans="1:16" ht="27" x14ac:dyDescent="0.35">
      <c r="A385" s="134"/>
      <c r="B385" s="148" t="s">
        <v>293</v>
      </c>
      <c r="C385" s="143"/>
      <c r="D385" s="144"/>
      <c r="E385" s="144"/>
      <c r="F385" s="144"/>
      <c r="G385" s="147">
        <f>'[1]JODHPUR VP'!BZ373</f>
        <v>0</v>
      </c>
      <c r="H385" s="147"/>
      <c r="I385" s="147"/>
      <c r="J385" s="147"/>
      <c r="K385" s="147"/>
      <c r="L385" s="147">
        <f>'[5]JODHPUR VP'!CB404</f>
        <v>0</v>
      </c>
      <c r="M385" s="147"/>
      <c r="N385" s="147"/>
      <c r="O385" s="150">
        <f>'[1]JODHPUR VP'!CC373</f>
        <v>-0.30632939999999997</v>
      </c>
      <c r="P385" s="141"/>
    </row>
    <row r="386" spans="1:16" ht="27" x14ac:dyDescent="0.35">
      <c r="A386" s="134"/>
      <c r="B386" s="148" t="s">
        <v>169</v>
      </c>
      <c r="C386" s="143"/>
      <c r="D386" s="144"/>
      <c r="E386" s="144"/>
      <c r="F386" s="144"/>
      <c r="G386" s="147">
        <f>'[1]JODHPUR VP'!BZ374</f>
        <v>0</v>
      </c>
      <c r="H386" s="147"/>
      <c r="I386" s="147"/>
      <c r="J386" s="147"/>
      <c r="K386" s="147"/>
      <c r="L386" s="147">
        <f t="shared" ref="L386" si="82">SUM(L348:L385)</f>
        <v>0</v>
      </c>
      <c r="M386" s="147"/>
      <c r="N386" s="147"/>
      <c r="O386" s="147">
        <f>'[1]JODHPUR VP'!CC374</f>
        <v>10.090407000000001</v>
      </c>
      <c r="P386" s="141"/>
    </row>
    <row r="387" spans="1:16" ht="27" x14ac:dyDescent="0.35">
      <c r="A387" s="134"/>
      <c r="B387" s="164" t="s">
        <v>294</v>
      </c>
      <c r="C387" s="143"/>
      <c r="D387" s="144"/>
      <c r="E387" s="144"/>
      <c r="F387" s="144"/>
      <c r="G387" s="147">
        <f>'[1]JODHPUR VP'!BZ375</f>
        <v>0</v>
      </c>
      <c r="H387" s="147"/>
      <c r="I387" s="147"/>
      <c r="J387" s="147"/>
      <c r="K387" s="147"/>
      <c r="L387" s="147"/>
      <c r="M387" s="147"/>
      <c r="N387" s="147"/>
      <c r="O387" s="165">
        <f>'[1]JODHPUR VP'!CC375</f>
        <v>17.386416700000002</v>
      </c>
      <c r="P387" s="141"/>
    </row>
    <row r="388" spans="1:16" ht="27" x14ac:dyDescent="0.35">
      <c r="A388" s="134"/>
      <c r="B388" s="148" t="s">
        <v>293</v>
      </c>
      <c r="C388" s="143"/>
      <c r="D388" s="144"/>
      <c r="E388" s="144"/>
      <c r="F388" s="144"/>
      <c r="G388" s="147">
        <f>'[1]JODHPUR VP'!BZ376</f>
        <v>0</v>
      </c>
      <c r="H388" s="147"/>
      <c r="I388" s="147"/>
      <c r="J388" s="147"/>
      <c r="K388" s="147"/>
      <c r="L388" s="147"/>
      <c r="M388" s="147"/>
      <c r="N388" s="147"/>
      <c r="O388" s="150">
        <f>'[1]JODHPUR VP'!CC376</f>
        <v>-0.24167140000000001</v>
      </c>
      <c r="P388" s="141"/>
    </row>
    <row r="389" spans="1:16" ht="27" x14ac:dyDescent="0.35">
      <c r="A389" s="134"/>
      <c r="B389" s="148" t="s">
        <v>295</v>
      </c>
      <c r="C389" s="143"/>
      <c r="D389" s="144"/>
      <c r="E389" s="144"/>
      <c r="F389" s="144"/>
      <c r="G389" s="147">
        <f>'[1]JODHPUR VP'!BZ377</f>
        <v>0</v>
      </c>
      <c r="H389" s="147"/>
      <c r="I389" s="147"/>
      <c r="J389" s="147"/>
      <c r="K389" s="147"/>
      <c r="L389" s="147"/>
      <c r="M389" s="147"/>
      <c r="N389" s="147"/>
      <c r="O389" s="150">
        <f>'[1]JODHPUR VP'!CC377</f>
        <v>12.764626</v>
      </c>
      <c r="P389" s="141"/>
    </row>
    <row r="390" spans="1:16" ht="27" x14ac:dyDescent="0.35">
      <c r="A390" s="166"/>
      <c r="B390" s="148" t="s">
        <v>247</v>
      </c>
      <c r="C390" s="167"/>
      <c r="D390" s="168"/>
      <c r="E390" s="168"/>
      <c r="F390" s="168"/>
      <c r="G390" s="169">
        <f>'[1]JODHPUR VP'!BZ378</f>
        <v>0</v>
      </c>
      <c r="H390" s="169"/>
      <c r="I390" s="169"/>
      <c r="J390" s="169"/>
      <c r="K390" s="169"/>
      <c r="L390" s="169"/>
      <c r="M390" s="169"/>
      <c r="N390" s="169"/>
      <c r="O390" s="169">
        <f>'[1]JODHPUR VP'!CC378</f>
        <v>-1.9465355</v>
      </c>
      <c r="P390" s="170"/>
    </row>
    <row r="391" spans="1:16" ht="27" x14ac:dyDescent="0.35">
      <c r="A391" s="134"/>
      <c r="B391" s="148" t="s">
        <v>247</v>
      </c>
      <c r="C391" s="143"/>
      <c r="D391" s="144"/>
      <c r="E391" s="144"/>
      <c r="F391" s="144"/>
      <c r="G391" s="147">
        <f>'[1]JODHPUR VP'!BZ379</f>
        <v>0</v>
      </c>
      <c r="H391" s="147"/>
      <c r="I391" s="147"/>
      <c r="J391" s="147"/>
      <c r="K391" s="147"/>
      <c r="L391" s="147"/>
      <c r="M391" s="147"/>
      <c r="N391" s="147"/>
      <c r="O391" s="147">
        <f>'[1]JODHPUR VP'!CC379</f>
        <v>1.2165847000000001</v>
      </c>
      <c r="P391" s="141"/>
    </row>
    <row r="392" spans="1:16" ht="27" x14ac:dyDescent="0.35">
      <c r="A392" s="134"/>
      <c r="B392" s="171"/>
      <c r="C392" s="143"/>
      <c r="D392" s="144"/>
      <c r="E392" s="144"/>
      <c r="F392" s="144"/>
      <c r="G392" s="147">
        <v>2518.693906</v>
      </c>
      <c r="H392" s="147"/>
      <c r="I392" s="147"/>
      <c r="J392" s="147"/>
      <c r="K392" s="147"/>
      <c r="L392" s="147"/>
      <c r="M392" s="147"/>
      <c r="N392" s="147"/>
      <c r="O392" s="147">
        <f>SUM(O348:O391)</f>
        <v>1089.9567118999994</v>
      </c>
      <c r="P392" s="141"/>
    </row>
    <row r="393" spans="1:16" ht="27" x14ac:dyDescent="0.35">
      <c r="A393" s="134"/>
      <c r="B393" s="171"/>
      <c r="C393" s="143"/>
      <c r="D393" s="144"/>
      <c r="E393" s="144"/>
      <c r="F393" s="144"/>
      <c r="G393" s="147"/>
      <c r="H393" s="147"/>
      <c r="I393" s="147"/>
      <c r="J393" s="147"/>
      <c r="K393" s="147"/>
      <c r="L393" s="147"/>
      <c r="M393" s="147"/>
      <c r="N393" s="147"/>
      <c r="O393" s="147"/>
      <c r="P393" s="141"/>
    </row>
    <row r="394" spans="1:16" x14ac:dyDescent="0.2">
      <c r="A394" s="134"/>
      <c r="B394" s="138"/>
      <c r="C394" s="135"/>
      <c r="D394" s="139"/>
      <c r="E394" s="139"/>
      <c r="F394" s="139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</row>
    <row r="395" spans="1:16" x14ac:dyDescent="0.2">
      <c r="A395" s="134"/>
      <c r="B395" s="138"/>
      <c r="C395" s="135"/>
      <c r="D395" s="139"/>
      <c r="E395" s="139"/>
      <c r="F395" s="139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</row>
    <row r="396" spans="1:16" x14ac:dyDescent="0.2">
      <c r="A396" s="134"/>
      <c r="B396" s="138"/>
      <c r="C396" s="135"/>
      <c r="D396" s="139"/>
      <c r="E396" s="139"/>
      <c r="F396" s="139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</row>
    <row r="397" spans="1:16" x14ac:dyDescent="0.2">
      <c r="A397" s="134"/>
      <c r="B397" s="138"/>
      <c r="C397" s="135"/>
      <c r="D397" s="139"/>
      <c r="E397" s="139"/>
      <c r="F397" s="139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</row>
    <row r="398" spans="1:16" x14ac:dyDescent="0.2">
      <c r="A398" s="134"/>
      <c r="B398" s="138"/>
      <c r="C398" s="135"/>
      <c r="D398" s="139"/>
      <c r="E398" s="139"/>
      <c r="F398" s="139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</row>
    <row r="399" spans="1:16" x14ac:dyDescent="0.2">
      <c r="A399" s="134"/>
      <c r="B399" s="138"/>
      <c r="C399" s="135"/>
      <c r="D399" s="139"/>
      <c r="E399" s="139"/>
      <c r="F399" s="139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</row>
    <row r="400" spans="1:16" x14ac:dyDescent="0.2">
      <c r="A400" s="134"/>
      <c r="B400" s="138"/>
      <c r="C400" s="135"/>
      <c r="D400" s="139"/>
      <c r="E400" s="139"/>
      <c r="F400" s="139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</row>
    <row r="401" spans="1:16" x14ac:dyDescent="0.2">
      <c r="A401" s="134"/>
      <c r="B401" s="138"/>
      <c r="C401" s="135"/>
      <c r="D401" s="139"/>
      <c r="E401" s="139"/>
      <c r="F401" s="139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</row>
    <row r="402" spans="1:16" x14ac:dyDescent="0.2">
      <c r="A402" s="134"/>
      <c r="B402" s="138"/>
      <c r="C402" s="135"/>
      <c r="D402" s="139"/>
      <c r="E402" s="139"/>
      <c r="F402" s="139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</row>
    <row r="403" spans="1:16" x14ac:dyDescent="0.2">
      <c r="A403" s="134"/>
      <c r="B403" s="138"/>
      <c r="C403" s="135"/>
      <c r="D403" s="139"/>
      <c r="E403" s="139"/>
      <c r="F403" s="139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</row>
    <row r="404" spans="1:16" x14ac:dyDescent="0.2">
      <c r="A404" s="134"/>
      <c r="B404" s="138"/>
      <c r="C404" s="135"/>
      <c r="D404" s="139"/>
      <c r="E404" s="139"/>
      <c r="F404" s="139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</row>
    <row r="405" spans="1:16" x14ac:dyDescent="0.2">
      <c r="A405" s="134"/>
      <c r="B405" s="138"/>
      <c r="C405" s="135"/>
      <c r="D405" s="139"/>
      <c r="E405" s="139"/>
      <c r="F405" s="139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</row>
    <row r="406" spans="1:16" x14ac:dyDescent="0.2">
      <c r="A406" s="134"/>
      <c r="B406" s="138"/>
      <c r="C406" s="135"/>
      <c r="D406" s="139"/>
      <c r="E406" s="139"/>
      <c r="F406" s="139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</row>
    <row r="407" spans="1:16" x14ac:dyDescent="0.2">
      <c r="A407" s="134"/>
      <c r="B407" s="138"/>
      <c r="C407" s="135"/>
      <c r="D407" s="139"/>
      <c r="E407" s="139"/>
      <c r="F407" s="139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</row>
    <row r="408" spans="1:16" x14ac:dyDescent="0.2">
      <c r="A408" s="134"/>
      <c r="B408" s="138"/>
      <c r="C408" s="135"/>
      <c r="D408" s="139"/>
      <c r="E408" s="139"/>
      <c r="F408" s="139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</row>
    <row r="409" spans="1:16" x14ac:dyDescent="0.2">
      <c r="A409" s="134"/>
      <c r="B409" s="138"/>
      <c r="C409" s="135"/>
      <c r="D409" s="139"/>
      <c r="E409" s="139"/>
      <c r="F409" s="139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</row>
    <row r="410" spans="1:16" x14ac:dyDescent="0.2">
      <c r="A410" s="134"/>
      <c r="B410" s="138"/>
      <c r="C410" s="135"/>
      <c r="D410" s="139"/>
      <c r="E410" s="139"/>
      <c r="F410" s="139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</row>
    <row r="411" spans="1:16" x14ac:dyDescent="0.2">
      <c r="A411" s="134"/>
      <c r="B411" s="138"/>
      <c r="C411" s="135"/>
      <c r="D411" s="139"/>
      <c r="E411" s="139"/>
      <c r="F411" s="139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</row>
    <row r="412" spans="1:16" x14ac:dyDescent="0.2">
      <c r="A412" s="134"/>
      <c r="B412" s="138"/>
      <c r="C412" s="135"/>
      <c r="D412" s="139"/>
      <c r="E412" s="139"/>
      <c r="F412" s="139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</row>
    <row r="413" spans="1:16" x14ac:dyDescent="0.2">
      <c r="A413" s="134"/>
      <c r="B413" s="138"/>
      <c r="C413" s="135"/>
      <c r="D413" s="139"/>
      <c r="E413" s="139"/>
      <c r="F413" s="139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</row>
    <row r="414" spans="1:16" x14ac:dyDescent="0.2">
      <c r="A414" s="134"/>
      <c r="B414" s="138"/>
      <c r="C414" s="135"/>
      <c r="D414" s="139"/>
      <c r="E414" s="139"/>
      <c r="F414" s="139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</row>
    <row r="415" spans="1:16" x14ac:dyDescent="0.2">
      <c r="A415" s="134"/>
      <c r="B415" s="138"/>
      <c r="C415" s="135"/>
      <c r="D415" s="139"/>
      <c r="E415" s="139"/>
      <c r="F415" s="139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</row>
    <row r="416" spans="1:16" x14ac:dyDescent="0.2">
      <c r="A416" s="134"/>
      <c r="B416" s="138"/>
      <c r="C416" s="135"/>
      <c r="D416" s="139"/>
      <c r="E416" s="139"/>
      <c r="F416" s="139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</row>
    <row r="417" spans="1:16" x14ac:dyDescent="0.2">
      <c r="A417" s="134"/>
      <c r="B417" s="138"/>
      <c r="C417" s="135"/>
      <c r="D417" s="139"/>
      <c r="E417" s="139"/>
      <c r="F417" s="139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</row>
    <row r="418" spans="1:16" x14ac:dyDescent="0.2">
      <c r="A418" s="134"/>
      <c r="B418" s="138"/>
      <c r="C418" s="135"/>
      <c r="D418" s="139"/>
      <c r="E418" s="139"/>
      <c r="F418" s="139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</row>
    <row r="419" spans="1:16" x14ac:dyDescent="0.2">
      <c r="A419" s="134"/>
      <c r="B419" s="138"/>
      <c r="C419" s="135"/>
      <c r="D419" s="139"/>
      <c r="E419" s="139"/>
      <c r="F419" s="139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</row>
    <row r="420" spans="1:16" x14ac:dyDescent="0.2">
      <c r="A420" s="134"/>
      <c r="B420" s="138"/>
      <c r="C420" s="135"/>
      <c r="D420" s="139"/>
      <c r="E420" s="139"/>
      <c r="F420" s="139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</row>
    <row r="421" spans="1:16" x14ac:dyDescent="0.2">
      <c r="A421" s="134"/>
      <c r="B421" s="138"/>
      <c r="C421" s="135"/>
      <c r="D421" s="139"/>
      <c r="E421" s="139"/>
      <c r="F421" s="139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</row>
    <row r="422" spans="1:16" x14ac:dyDescent="0.2">
      <c r="A422" s="134"/>
      <c r="B422" s="138"/>
      <c r="C422" s="135"/>
      <c r="D422" s="139"/>
      <c r="E422" s="139"/>
      <c r="F422" s="139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</row>
    <row r="423" spans="1:16" x14ac:dyDescent="0.2">
      <c r="A423" s="134"/>
      <c r="B423" s="138"/>
      <c r="C423" s="135"/>
      <c r="D423" s="139"/>
      <c r="E423" s="139"/>
      <c r="F423" s="139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</row>
  </sheetData>
  <mergeCells count="3">
    <mergeCell ref="F1:G1"/>
    <mergeCell ref="E3:G3"/>
    <mergeCell ref="K12:K13"/>
  </mergeCells>
  <conditionalFormatting sqref="O370:O37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{26CC04BA-927C-0549-A14A-BCB334B00FF8}</x14:id>
        </ext>
      </extLst>
    </cfRule>
  </conditionalFormatting>
  <printOptions horizontalCentered="1"/>
  <pageMargins left="0" right="0" top="0.98425196850393704" bottom="0.98425196850393704" header="0.51181102362204722" footer="0.51181102362204722"/>
  <pageSetup paperSize="8" scale="46" fitToWidth="6" fitToHeight="4" orientation="landscape" r:id="rId1"/>
  <headerFooter alignWithMargins="0">
    <oddHeader>&amp;C&amp;A</oddHeader>
    <oddFooter>&amp;L&amp;F&amp;C&amp;P/&amp;N&amp;R&amp;D&amp;T</oddFooter>
  </headerFooter>
  <rowBreaks count="6" manualBreakCount="6">
    <brk id="60" max="15" man="1"/>
    <brk id="125" max="15" man="1"/>
    <brk id="198" max="15" man="1"/>
    <brk id="271" max="15" man="1"/>
    <brk id="306" max="15" man="1"/>
    <brk id="392" max="1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6CC04BA-927C-0549-A14A-BCB334B00F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O370:O372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F3.1</vt:lpstr>
      <vt:lpstr>F3.1!Print_Area</vt:lpstr>
      <vt:lpstr>F3.1!Print_Titles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2025-07-03T12:18:58Z</dcterms:created>
  <dcterms:modified xsi:type="dcterms:W3CDTF">2025-07-03T12:19:18Z</dcterms:modified>
</cp:coreProperties>
</file>