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2-23/"/>
    </mc:Choice>
  </mc:AlternateContent>
  <xr:revisionPtr revIDLastSave="0" documentId="8_{D76825A8-1BDF-4745-99A7-C7D3F238D7F4}" xr6:coauthVersionLast="47" xr6:coauthVersionMax="47" xr10:uidLastSave="{00000000-0000-0000-0000-000000000000}"/>
  <bookViews>
    <workbookView xWindow="0" yWindow="740" windowWidth="29400" windowHeight="18380" xr2:uid="{7AD4BB74-6F99-AB4B-83C7-991343574E8A}"/>
  </bookViews>
  <sheets>
    <sheet name="F3.1 FY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_____________SCH6" localSheetId="0">'[4]04REL'!#REF!</definedName>
    <definedName name="__________________SCH6">'[4]04REL'!#REF!</definedName>
    <definedName name="_________________SCH6" localSheetId="0">'[4]04REL'!#REF!</definedName>
    <definedName name="_________________SCH6">'[4]04REL'!#REF!</definedName>
    <definedName name="________________SCH6">'[4]04REL'!#REF!</definedName>
    <definedName name="_______________SCH6">'[4]04REL'!#REF!</definedName>
    <definedName name="______________SCH6">'[4]04REL'!#REF!</definedName>
    <definedName name="_____________SCH6">'[4]04REL'!#REF!</definedName>
    <definedName name="____________SCH6">'[4]04REL'!#REF!</definedName>
    <definedName name="___________SCH6">'[4]04REL'!#REF!</definedName>
    <definedName name="__________SCH6">'[4]04REL'!#REF!</definedName>
    <definedName name="_________SCH6">'[4]04REL'!#REF!</definedName>
    <definedName name="________SCH6">'[4]04REL'!#REF!</definedName>
    <definedName name="_______SCH6">'[4]04REL'!#REF!</definedName>
    <definedName name="______SCH6">'[4]04REL'!#REF!</definedName>
    <definedName name="____SCH6">'[4]04REL'!#REF!</definedName>
    <definedName name="___ABC5" localSheetId="0">'[5]04REL'!#REF!</definedName>
    <definedName name="___ABC5">'[4]04REL'!#REF!</definedName>
    <definedName name="___SCH6">'[4]04REL'!#REF!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NewAdd" hidden="1">#REF!</definedName>
    <definedName name="__123Graph_NewAdd2" hidden="1">#REF!</definedName>
    <definedName name="__123Graph_NewAdd3" hidden="1">#REF!</definedName>
    <definedName name="__123Graph_NewAdd4" hidden="1">#REF!</definedName>
    <definedName name="__123Graph_NewAdd5" hidden="1">#REF!</definedName>
    <definedName name="__123Graph_NewAdd6" hidden="1">#REF!</definedName>
    <definedName name="__123Graph_X" localSheetId="0" hidden="1">#REF!</definedName>
    <definedName name="__123Graph_X" hidden="1">#REF!</definedName>
    <definedName name="__cir1">[7]Ambala!$B$11:$K$401</definedName>
    <definedName name="__cir10">[7]Hisar!$B$11:$K$401</definedName>
    <definedName name="__cir11">[7]Sirsa!$B$11:$K$401</definedName>
    <definedName name="__cir12">[7]Jind!$B$11:$K$401</definedName>
    <definedName name="__cir13">[7]Bhiwani!$B$11:$K$401</definedName>
    <definedName name="__cir2">[7]Yamunanagar!$B$11:$K$401</definedName>
    <definedName name="__cir3">[7]Kurukshetra!$B$11:$K$401</definedName>
    <definedName name="__cir4">[7]Karnal!$B$11:$K$401</definedName>
    <definedName name="__cir5">[7]Sonepat!$B$11:$K$401</definedName>
    <definedName name="__cir6">[7]Rohtak!$B$11:$K$401</definedName>
    <definedName name="__cir7">[7]Faridabad!$B$11:$K$401</definedName>
    <definedName name="__cir8">[7]Gurgaon!$B$11:$K$401</definedName>
    <definedName name="__cir9">[7]Narnaul!$B$11:$K$401</definedName>
    <definedName name="__FOR1" localSheetId="0">IF([8]Scenario!$B$9=1,__cir1,0)</definedName>
    <definedName name="__FOR1">IF([8]Scenario!$B$9=1,__cir1,0)</definedName>
    <definedName name="__FOR10" localSheetId="0">IF([8]Scenario!$K$9=1,__cir10,0)</definedName>
    <definedName name="__FOR10">IF([8]Scenario!$K$9=1,__cir10,0)</definedName>
    <definedName name="__FOR11" localSheetId="0">IF([8]Scenario!$L$9=1,__cir11,0)</definedName>
    <definedName name="__FOR11">IF([8]Scenario!$L$9=1,__cir11,0)</definedName>
    <definedName name="__FOR12" localSheetId="0">IF([8]Scenario!$M$9=1,__cir12,0)</definedName>
    <definedName name="__FOR12">IF([8]Scenario!$M$9=1,__cir12,0)</definedName>
    <definedName name="__FOR13" localSheetId="0">IF([8]Scenario!$N$9=1,__cir13,0)</definedName>
    <definedName name="__FOR13">IF([8]Scenario!$N$9=1,__cir13,0)</definedName>
    <definedName name="__FOR2" localSheetId="0">IF([8]Scenario!$C$9=1,__cir2,0)</definedName>
    <definedName name="__FOR2">IF([8]Scenario!$C$9=1,__cir2,0)</definedName>
    <definedName name="__FOR3" localSheetId="0">IF([8]Scenario!$D$9=1,__cir3,0)</definedName>
    <definedName name="__FOR3">IF([8]Scenario!$D$9=1,__cir3,0)</definedName>
    <definedName name="__FOR4" localSheetId="0">IF([8]Scenario!$E$9=1,__cir4,0)</definedName>
    <definedName name="__FOR4">IF([8]Scenario!$E$9=1,__cir4,0)</definedName>
    <definedName name="__FOR5" localSheetId="0">IF([8]Scenario!$F$9=1,__cir5,0)</definedName>
    <definedName name="__FOR5">IF([8]Scenario!$F$9=1,__cir5,0)</definedName>
    <definedName name="__FOR6" localSheetId="0">IF([8]Scenario!$G$9=1,__cir6,0)</definedName>
    <definedName name="__FOR6">IF([8]Scenario!$G$9=1,__cir6,0)</definedName>
    <definedName name="__FOR7" localSheetId="0">IF([8]Scenario!$H$9=1,__cir7,0)</definedName>
    <definedName name="__FOR7">IF([8]Scenario!$H$9=1,__cir7,0)</definedName>
    <definedName name="__FOR8" localSheetId="0">IF([8]Scenario!$I$9=1,__cir8,0)</definedName>
    <definedName name="__FOR8">IF([8]Scenario!$I$9=1,__cir8,0)</definedName>
    <definedName name="__FOR9" localSheetId="0">IF([8]Scenario!$J$9=1,__cir9,0)</definedName>
    <definedName name="__FOR9">IF([8]Scenario!$J$9=1,__cir9,0)</definedName>
    <definedName name="__FORNewAdd1">IF([8]Scenario!$B$9=1,__cir1,0)</definedName>
    <definedName name="__FORNewAdd10">IF([8]Scenario!$G$9=1,__cir6,0)</definedName>
    <definedName name="__FORNewAdd11">IF([8]Scenario!$H$9=1,__cir7,0)</definedName>
    <definedName name="__FORNewAdd12">IF([8]Scenario!$I$9=1,__cir8,0)</definedName>
    <definedName name="__FORNewAdd13">IF([8]Scenario!$J$9=1,__cir9,0)</definedName>
    <definedName name="__FORNewAdd2">IF([8]Scenario!$K$9=1,__cir10,0)</definedName>
    <definedName name="__FORNewAdd3">IF([8]Scenario!$L$9=1,__cir11,0)</definedName>
    <definedName name="__FORNewAdd4">IF([8]Scenario!$M$9=1,__cir12,0)</definedName>
    <definedName name="__FORNewAdd5">IF([8]Scenario!$N$9=1,__cir13,0)</definedName>
    <definedName name="__FORNewAdd6">IF([8]Scenario!$C$9=1,__cir2,0)</definedName>
    <definedName name="__FORNewAdd7">IF([8]Scenario!$D$9=1,__cir3,0)</definedName>
    <definedName name="__FORNewAdd8">IF([8]Scenario!$E$9=1,__cir4,0)</definedName>
    <definedName name="__FORNewAdd9">IF([8]Scenario!$F$9=1,__cir5,0)</definedName>
    <definedName name="__SCH6" localSheetId="0">'[4]04REL'!#REF!</definedName>
    <definedName name="__SCH6">'[5]04REL'!#REF!</definedName>
    <definedName name="_3.7" localSheetId="0">'[5]04REL'!#REF!</definedName>
    <definedName name="_3.7">'[4]04REL'!#REF!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BSDNewAdd1">#REF!</definedName>
    <definedName name="_BSDNewAdd2">#REF!</definedName>
    <definedName name="_cir1">[9]Ambala!$B$11:$K$401</definedName>
    <definedName name="_cir10">[9]Hisar!$B$11:$K$401</definedName>
    <definedName name="_cir11">[9]Sirsa!$B$11:$K$401</definedName>
    <definedName name="_cir12">[9]Jind!$B$11:$K$401</definedName>
    <definedName name="_cir13">[9]Bhiwani!$B$11:$K$401</definedName>
    <definedName name="_cir2">[9]Yamunanagar!$B$11:$K$401</definedName>
    <definedName name="_cir3">[9]Kurukshetra!$B$11:$K$401</definedName>
    <definedName name="_cir4">[9]Karnal!$B$11:$K$401</definedName>
    <definedName name="_cir5">[9]Sonepat!$B$11:$K$401</definedName>
    <definedName name="_cir6">[9]Rohtak!$B$11:$K$401</definedName>
    <definedName name="_cir7">[9]Faridabad!$B$11:$K$401</definedName>
    <definedName name="_cir8">[9]Gurgaon!$B$11:$K$401</definedName>
    <definedName name="_cir9">[9]Narnaul!$B$11:$K$401</definedName>
    <definedName name="_Fill" localSheetId="0" hidden="1">#REF!</definedName>
    <definedName name="_Fill" hidden="1">#REF!</definedName>
    <definedName name="_FillNewAdd1" hidden="1">#REF!</definedName>
    <definedName name="_xlnm._FilterDatabase" localSheetId="0" hidden="1">'F3.1 FY23'!$A$10:$P$317</definedName>
    <definedName name="_FOR1" localSheetId="0">IF([8]Scenario!$B$9=1,_cir1,0)</definedName>
    <definedName name="_FOR1">IF([8]Scenario!$B$9=1,_cir1,0)</definedName>
    <definedName name="_FOR10" localSheetId="0">IF([8]Scenario!$K$9=1,_cir10,0)</definedName>
    <definedName name="_FOR10">IF([8]Scenario!$K$9=1,_cir10,0)</definedName>
    <definedName name="_FOR11" localSheetId="0">IF([8]Scenario!$L$9=1,_cir11,0)</definedName>
    <definedName name="_FOR11">IF([8]Scenario!$L$9=1,_cir11,0)</definedName>
    <definedName name="_FOR12" localSheetId="0">IF([8]Scenario!$M$9=1,_cir12,0)</definedName>
    <definedName name="_FOR12">IF([8]Scenario!$M$9=1,_cir12,0)</definedName>
    <definedName name="_FOR13" localSheetId="0">IF([8]Scenario!$N$9=1,_cir13,0)</definedName>
    <definedName name="_FOR13">IF([8]Scenario!$N$9=1,_cir13,0)</definedName>
    <definedName name="_FOR2" localSheetId="0">IF([8]Scenario!$C$9=1,_cir2,0)</definedName>
    <definedName name="_FOR2">IF([8]Scenario!$C$9=1,_cir2,0)</definedName>
    <definedName name="_FOR3" localSheetId="0">IF([8]Scenario!$D$9=1,_cir3,0)</definedName>
    <definedName name="_FOR3">IF([8]Scenario!$D$9=1,_cir3,0)</definedName>
    <definedName name="_FOR4" localSheetId="0">IF([8]Scenario!$E$9=1,_cir4,0)</definedName>
    <definedName name="_FOR4">IF([8]Scenario!$E$9=1,_cir4,0)</definedName>
    <definedName name="_FOR5" localSheetId="0">IF([8]Scenario!$F$9=1,_cir5,0)</definedName>
    <definedName name="_FOR5">IF([8]Scenario!$F$9=1,_cir5,0)</definedName>
    <definedName name="_FOR6" localSheetId="0">IF([8]Scenario!$G$9=1,_cir6,0)</definedName>
    <definedName name="_FOR6">IF([8]Scenario!$G$9=1,_cir6,0)</definedName>
    <definedName name="_FOR7" localSheetId="0">IF([8]Scenario!$H$9=1,_cir7,0)</definedName>
    <definedName name="_FOR7">IF([8]Scenario!$H$9=1,_cir7,0)</definedName>
    <definedName name="_FOR8" localSheetId="0">IF([8]Scenario!$I$9=1,_cir8,0)</definedName>
    <definedName name="_FOR8">IF([8]Scenario!$I$9=1,_cir8,0)</definedName>
    <definedName name="_FOR9" localSheetId="0">IF([8]Scenario!$J$9=1,_cir9,0)</definedName>
    <definedName name="_FOR9">IF([8]Scenario!$J$9=1,_cir9,0)</definedName>
    <definedName name="_FORNewAdd1">IF([8]Scenario!$B$9=1,_cir1,0)</definedName>
    <definedName name="_FORNewAdd10">IF([8]Scenario!$G$9=1,_cir6,0)</definedName>
    <definedName name="_FORNewAdd11">IF([8]Scenario!$H$9=1,_cir7,0)</definedName>
    <definedName name="_FORNewAdd12">IF([8]Scenario!$I$9=1,_cir8,0)</definedName>
    <definedName name="_FORNewAdd13">IF([8]Scenario!$J$9=1,_cir9,0)</definedName>
    <definedName name="_FORNewAdd2">IF([8]Scenario!$K$9=1,_cir10,0)</definedName>
    <definedName name="_FORNewAdd3">IF([8]Scenario!$L$9=1,_cir11,0)</definedName>
    <definedName name="_FORNewAdd4">IF([8]Scenario!$M$9=1,_cir12,0)</definedName>
    <definedName name="_FORNewAdd5">IF([8]Scenario!$N$9=1,_cir13,0)</definedName>
    <definedName name="_FORNewAdd6">IF([8]Scenario!$C$9=1,_cir2,0)</definedName>
    <definedName name="_FORNewAdd7">IF([8]Scenario!$D$9=1,_cir3,0)</definedName>
    <definedName name="_FORNewAdd8">IF([8]Scenario!$E$9=1,_cir4,0)</definedName>
    <definedName name="_FORNewAdd9">IF([8]Scenario!$F$9=1,_cir5,0)</definedName>
    <definedName name="_IED1" localSheetId="0">#REF!</definedName>
    <definedName name="_IED1">#REF!</definedName>
    <definedName name="_IED2" localSheetId="0">#REF!</definedName>
    <definedName name="_IED2">#REF!</definedName>
    <definedName name="_IEDNewAdd1">#REF!</definedName>
    <definedName name="_IEDNewAdd2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NewAdd1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15NewAdd1">#REF!</definedName>
    <definedName name="_SCH15NewAdd2">#REF!</definedName>
    <definedName name="_SCH15NewAdd3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>'[5]04REL'!#REF!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[10]Addl.40!$A$38:$I$284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 localSheetId="0">#REF!</definedName>
    <definedName name="B">#REF!</definedName>
    <definedName name="bi" localSheetId="0">#REF!</definedName>
    <definedName name="bi">#REF!</definedName>
    <definedName name="ChangeinAccruedInterest" localSheetId="0">'[11]Cash Flow'!#REF!</definedName>
    <definedName name="ChangeinAccruedInterest">'[11]Cash Flow'!#REF!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 localSheetId="0">#REF!</definedName>
    <definedName name="D2S">#REF!</definedName>
    <definedName name="D3B" localSheetId="0">#REF!</definedName>
    <definedName name="D3B">#REF!</definedName>
    <definedName name="D3S" localSheetId="0">#REF!</definedName>
    <definedName name="D3S">#REF!</definedName>
    <definedName name="_xlnm.Database" localSheetId="0">#REF!</definedName>
    <definedName name="_xlnm.Database">#REF!</definedName>
    <definedName name="dbn_assts">[12]Sheet1!$A$1508:$Q$1541</definedName>
    <definedName name="DIB" localSheetId="0">#REF!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>#REF!</definedName>
    <definedName name="dom" localSheetId="0">#REF!</definedName>
    <definedName name="dom">#REF!</definedName>
    <definedName name="dpc">'[13]dpc cost'!$D$1</definedName>
    <definedName name="dy" localSheetId="0">#REF!,#REF!</definedName>
    <definedName name="dy">#REF!,#REF!</definedName>
    <definedName name="e" localSheetId="0">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 localSheetId="0">#REF!</definedName>
    <definedName name="f">#REF!</definedName>
    <definedName name="F3.7" localSheetId="0">[14]MONTHWISE!#REF!</definedName>
    <definedName name="F3.7">[14]MONTHWISE!#REF!</definedName>
    <definedName name="FOR10a" localSheetId="0">IF([8]Scenario!$K$9=0,__cir10,0)</definedName>
    <definedName name="FOR10a">IF([8]Scenario!$K$9=0,__cir10,0)</definedName>
    <definedName name="FOR11a" localSheetId="0">IF([8]Scenario!$L$9=0,__cir11,0)</definedName>
    <definedName name="FOR11a">IF([8]Scenario!$L$9=0,__cir11,0)</definedName>
    <definedName name="FOR12a" localSheetId="0">IF([8]Scenario!$M$9=0,__cir12,0)</definedName>
    <definedName name="FOR12a">IF([8]Scenario!$M$9=0,__cir12,0)</definedName>
    <definedName name="FOR13a" localSheetId="0">IF([8]Scenario!$N$9=0,__cir13,0)</definedName>
    <definedName name="FOR13a">IF([8]Scenario!$N$9=0,__cir13,0)</definedName>
    <definedName name="FOR1a" localSheetId="0">IF([8]Scenario!$B$9=0, __cir1,0)</definedName>
    <definedName name="FOR1a">IF([8]Scenario!$B$9=0, __cir1,0)</definedName>
    <definedName name="FOR2a" localSheetId="0">IF([8]Scenario!$C$9=0,__cir2,0)</definedName>
    <definedName name="FOR2a">IF([8]Scenario!$C$9=0,__cir2,0)</definedName>
    <definedName name="FOR3a" localSheetId="0">IF([8]Scenario!$D$9=0,__cir3,0)</definedName>
    <definedName name="FOR3a">IF([8]Scenario!$D$9=0,__cir3,0)</definedName>
    <definedName name="FOR4a" localSheetId="0">IF([8]Scenario!$E$9=0,__cir4,0)</definedName>
    <definedName name="FOR4a">IF([8]Scenario!$E$9=0,__cir4,0)</definedName>
    <definedName name="FOR5a" localSheetId="0">IF([8]Scenario!$F$9=0,__cir5,0)</definedName>
    <definedName name="FOR5a">IF([8]Scenario!$F$9=0,__cir5,0)</definedName>
    <definedName name="FOR6a" localSheetId="0">IF([8]Scenario!$G$9=0,__cir6,0)</definedName>
    <definedName name="FOR6a">IF([8]Scenario!$G$9=0,__cir6,0)</definedName>
    <definedName name="FOR7a" localSheetId="0">IF([8]Scenario!$H$9=0,__cir7,0)</definedName>
    <definedName name="FOR7a">IF([8]Scenario!$H$9=0,__cir7,0)</definedName>
    <definedName name="FOR8a" localSheetId="0">IF([8]Scenario!$I$9=0,__cir8,0)</definedName>
    <definedName name="FOR8a">IF([8]Scenario!$I$9=0,__cir8,0)</definedName>
    <definedName name="FOR9a" localSheetId="0">IF([8]Scenario!$J$9=0,__cir9,0)</definedName>
    <definedName name="FOR9a">IF([8]Scenario!$J$9=0,__cir9,0)</definedName>
    <definedName name="form" localSheetId="0">'[5]04REL'!#REF!</definedName>
    <definedName name="form">'[4]04REL'!#REF!</definedName>
    <definedName name="form__" localSheetId="0">'[5]04REL'!#REF!</definedName>
    <definedName name="form__">'[4]04REL'!#REF!</definedName>
    <definedName name="form3" localSheetId="0">'[5]04REL'!#REF!</definedName>
    <definedName name="form3">'[4]04REL'!#REF!</definedName>
    <definedName name="form3.7" localSheetId="0">'[5]04REL'!#REF!</definedName>
    <definedName name="form3.7">'[4]04REL'!#REF!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>'[15]A 3.7'!$H$35,'[15]A 3.7'!$H$44</definedName>
    <definedName name="Intt_Charge_eY" localSheetId="0">#REF!,#REF!</definedName>
    <definedName name="Intt_Charge_eY">#REF!,#REF!</definedName>
    <definedName name="Intt_Charge_ey_1">'[15]A 3.7'!$I$35,'[15]A 3.7'!$I$44</definedName>
    <definedName name="Intt_Charge_PY" localSheetId="0">#REF!,#REF!</definedName>
    <definedName name="Intt_Charge_PY">#REF!,#REF!</definedName>
    <definedName name="Intt_Charge_py_1">'[15]A 3.7'!$G$35,'[15]A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'[16]Input Data'!#REF!</definedName>
    <definedName name="Iteration_switch">'[16]Input Data'!#REF!</definedName>
    <definedName name="jherc" localSheetId="0">#REF!</definedName>
    <definedName name="jherc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>'[17]Loan Position'!$B$176:$G$176</definedName>
    <definedName name="LTLRepayment">'[17]Loan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'F3.1 FY23'!$A$9:$P$176</definedName>
    <definedName name="_xlnm.Print_Area">[14]MONTHWISE!#REF!</definedName>
    <definedName name="PRINT_AREA_MI" localSheetId="0">[14]MONTHWISE!#REF!</definedName>
    <definedName name="PRINT_AREA_MI">[14]MONTHWISE!#REF!</definedName>
    <definedName name="_xlnm.Print_Titles" localSheetId="0">'F3.1 FY23'!$A:$B,'F3.1 FY23'!$1:$10</definedName>
    <definedName name="q">'[18]A 3.7'!$I$35,'[18]A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'[4]04REL'!#REF!</definedName>
    <definedName name="revised">'[4]04REL'!#REF!</definedName>
    <definedName name="same" localSheetId="0">#REF!</definedName>
    <definedName name="same">#REF!</definedName>
    <definedName name="sca" localSheetId="0">'[19]04REL'!#REF!</definedName>
    <definedName name="sca">'[20]04REL'!#REF!</definedName>
    <definedName name="SFLEKJGKWE" localSheetId="0">#REF!</definedName>
    <definedName name="SFLEKJGKWE">#REF!</definedName>
    <definedName name="shft1">[13]SUMMERY!$P$1</definedName>
    <definedName name="shftI">[21]SUMMERY!$P$1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>'[17]Loan Position'!$B$177:$G$177</definedName>
    <definedName name="STLRepayment">'[17]Loan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3" i="1" l="1"/>
  <c r="O322" i="1"/>
  <c r="P322" i="1" s="1"/>
  <c r="L322" i="1"/>
  <c r="O321" i="1"/>
  <c r="P321" i="1" s="1"/>
  <c r="L321" i="1"/>
  <c r="L319" i="1" s="1"/>
  <c r="P320" i="1"/>
  <c r="O320" i="1"/>
  <c r="L320" i="1"/>
  <c r="O319" i="1"/>
  <c r="O323" i="1" s="1"/>
  <c r="P323" i="1" s="1"/>
  <c r="Q311" i="1"/>
  <c r="S310" i="1"/>
  <c r="Q310" i="1"/>
  <c r="Q276" i="1"/>
  <c r="Q275" i="1"/>
  <c r="Q274" i="1"/>
  <c r="B183" i="1"/>
  <c r="B182" i="1"/>
  <c r="B181" i="1"/>
  <c r="B180" i="1"/>
  <c r="B179" i="1"/>
  <c r="XFD165" i="1"/>
  <c r="S160" i="1"/>
  <c r="Q159" i="1"/>
  <c r="Q33" i="1"/>
  <c r="Q31" i="1"/>
  <c r="Q30" i="1"/>
  <c r="Q29" i="1"/>
  <c r="Q28" i="1"/>
  <c r="Q27" i="1"/>
  <c r="Q26" i="1"/>
  <c r="Q25" i="1"/>
  <c r="Q24" i="1"/>
  <c r="Q23" i="1"/>
  <c r="Q22" i="1"/>
  <c r="Q21" i="1"/>
  <c r="Q20" i="1"/>
  <c r="Q18" i="1"/>
  <c r="Q17" i="1"/>
  <c r="Q16" i="1"/>
  <c r="Q15" i="1"/>
  <c r="P319" i="1" l="1"/>
</calcChain>
</file>

<file path=xl/sharedStrings.xml><?xml version="1.0" encoding="utf-8"?>
<sst xmlns="http://schemas.openxmlformats.org/spreadsheetml/2006/main" count="341" uniqueCount="224">
  <si>
    <t>Form D  3.1</t>
  </si>
  <si>
    <t>Power Purchase Expenses</t>
  </si>
  <si>
    <t>Name of Distribution Licensee</t>
  </si>
  <si>
    <t>JVVNL</t>
  </si>
  <si>
    <t>Licensed Area of Supply</t>
  </si>
  <si>
    <t>Jaipur Discom</t>
  </si>
  <si>
    <t xml:space="preserve"> Year </t>
  </si>
  <si>
    <t>2021-22</t>
  </si>
  <si>
    <t>S. No.</t>
  </si>
  <si>
    <t>Source of Power (Station wise)</t>
  </si>
  <si>
    <t>Installed Capacity</t>
  </si>
  <si>
    <t>State Share (%)</t>
  </si>
  <si>
    <t>Utility Share (%)</t>
  </si>
  <si>
    <t>Utility share (MW)</t>
  </si>
  <si>
    <t>Total Energy Sent Out (ESO) from the station (MU)</t>
  </si>
  <si>
    <t>Total Annual Fixed charges (Rs Crore)</t>
  </si>
  <si>
    <t>Capacity Charges paid/ payable by Utility (Rs Crore)</t>
  </si>
  <si>
    <t>Variable Cost per unit including Fuel Price Adjustment(Rs/kWh)</t>
  </si>
  <si>
    <t>Fuel Price Adjustment</t>
  </si>
  <si>
    <t>Total Variable Charges (Rs Crore)</t>
  </si>
  <si>
    <t>Incentive#</t>
  </si>
  <si>
    <t>Any Other Charges (Please specify the type of charges)#</t>
  </si>
  <si>
    <t>Total Cost of Energy Received (Rs Crore)</t>
  </si>
  <si>
    <t>Avg cost of energy received (Rs/kWh)</t>
  </si>
  <si>
    <t>A</t>
  </si>
  <si>
    <t>NTPC</t>
  </si>
  <si>
    <t>ANTA  GTPS</t>
  </si>
  <si>
    <t>N/A</t>
  </si>
  <si>
    <t>AURIYA  GTPS</t>
  </si>
  <si>
    <t>DADRI GTPS</t>
  </si>
  <si>
    <t>FGUTTPS -I</t>
  </si>
  <si>
    <t>FGUTTPS -II</t>
  </si>
  <si>
    <t>FGUTPP III</t>
  </si>
  <si>
    <t>FGUTTPS -IV</t>
  </si>
  <si>
    <t>F.S.T.P.S (FARRAKA)</t>
  </si>
  <si>
    <t>K.H.S.T.P.S. I</t>
  </si>
  <si>
    <t>K.H.S.T.P.S. &amp; II</t>
  </si>
  <si>
    <t>KHPS-I</t>
  </si>
  <si>
    <t>NCTPS 1</t>
  </si>
  <si>
    <t>NCTPS 2</t>
  </si>
  <si>
    <t>RHIND STPS</t>
  </si>
  <si>
    <t>RIHAND II</t>
  </si>
  <si>
    <t>RIHAND III</t>
  </si>
  <si>
    <t>SINGUARLI</t>
  </si>
  <si>
    <t>SINGUARLI-Hydel</t>
  </si>
  <si>
    <t>TANDA-II STPS</t>
  </si>
  <si>
    <t>TOTAL CURRENT</t>
  </si>
  <si>
    <t>Prior period</t>
  </si>
  <si>
    <t>TOTAL    ( with adj.)</t>
  </si>
  <si>
    <t>(B)</t>
  </si>
  <si>
    <t>NTPC BHADLA-II (Solar)</t>
  </si>
  <si>
    <t>TOTAL ( with adj.)</t>
  </si>
  <si>
    <t>(C)</t>
  </si>
  <si>
    <t>NTPC NSM-BUNDLED</t>
  </si>
  <si>
    <t>(D)</t>
  </si>
  <si>
    <t>NTPC - MEJA</t>
  </si>
  <si>
    <t>(E)</t>
  </si>
  <si>
    <t>NHPC</t>
  </si>
  <si>
    <t>SALAL HEP</t>
  </si>
  <si>
    <t>TANAKPUR HEP</t>
  </si>
  <si>
    <t>CHAMERA-I</t>
  </si>
  <si>
    <t>URI HEP</t>
  </si>
  <si>
    <t>CHAMERA-II</t>
  </si>
  <si>
    <t>DHOLIGANGA</t>
  </si>
  <si>
    <t>DULHASTI</t>
  </si>
  <si>
    <t>URI HEP II</t>
  </si>
  <si>
    <t>PARBATI III</t>
  </si>
  <si>
    <t>SEWA II</t>
  </si>
  <si>
    <t>CHAMERA-III</t>
  </si>
  <si>
    <t>TOTAL     (with adj.)</t>
  </si>
  <si>
    <t xml:space="preserve">(F) </t>
  </si>
  <si>
    <t>SJVNL</t>
  </si>
  <si>
    <t>NATHPA-JHAKRI</t>
  </si>
  <si>
    <t>Rampur</t>
  </si>
  <si>
    <t xml:space="preserve">(G) </t>
  </si>
  <si>
    <t xml:space="preserve">NEYVELI LIGNITE CORPORATION LTD </t>
  </si>
  <si>
    <t xml:space="preserve">(H) </t>
  </si>
  <si>
    <t>ARAVALI POWER CO PVT LTD</t>
  </si>
  <si>
    <t xml:space="preserve">(I) </t>
  </si>
  <si>
    <t>NVVN BUNDLED POWER</t>
  </si>
  <si>
    <t xml:space="preserve">(J) </t>
  </si>
  <si>
    <t>COASTAL GUJRAT (36:36:28)</t>
  </si>
  <si>
    <t xml:space="preserve">(K) </t>
  </si>
  <si>
    <t>ADANI POWER RAJASTHAN LIMITED</t>
  </si>
  <si>
    <t xml:space="preserve">(L) </t>
  </si>
  <si>
    <t>SASAN POWER LTD(36:36:28)</t>
  </si>
  <si>
    <t xml:space="preserve">(M) </t>
  </si>
  <si>
    <t>KARCHAM WANGTOO (PTC)</t>
  </si>
  <si>
    <t xml:space="preserve">(N) </t>
  </si>
  <si>
    <t>PTC (DB)</t>
  </si>
  <si>
    <t xml:space="preserve">(O) </t>
  </si>
  <si>
    <t>PTC (MARUTI) (39:29:32)</t>
  </si>
  <si>
    <t xml:space="preserve">(P) </t>
  </si>
  <si>
    <t>PTC (TEESTA)</t>
  </si>
  <si>
    <t>SKS</t>
  </si>
  <si>
    <t>(Q)</t>
  </si>
  <si>
    <t>NPCIL</t>
  </si>
  <si>
    <t>NAPP</t>
  </si>
  <si>
    <r>
      <t xml:space="preserve">TOTAL </t>
    </r>
    <r>
      <rPr>
        <b/>
        <sz val="12"/>
        <rFont val="Book Antiqua"/>
        <family val="1"/>
      </rPr>
      <t>(with adj.)</t>
    </r>
  </si>
  <si>
    <t>(R)</t>
  </si>
  <si>
    <t>RAPS</t>
  </si>
  <si>
    <t>RAPP-I &amp;II</t>
  </si>
  <si>
    <t>RAPP-III&amp;IV</t>
  </si>
  <si>
    <t>RAPP-V &amp; VI</t>
  </si>
  <si>
    <t>(S)</t>
  </si>
  <si>
    <t>THDC</t>
  </si>
  <si>
    <t>TEHRI</t>
  </si>
  <si>
    <t>KOTESHWAR</t>
  </si>
  <si>
    <t>(T)</t>
  </si>
  <si>
    <t>TALA THROUGH PTC (BHUTAN)</t>
  </si>
  <si>
    <t xml:space="preserve">TOTAL </t>
  </si>
  <si>
    <t>(U)</t>
  </si>
  <si>
    <t>STATE GEN. &amp; OTHER</t>
  </si>
  <si>
    <t>R.V.U.N.</t>
  </si>
  <si>
    <t>KTPS (1 to 7)</t>
  </si>
  <si>
    <t>STPS (1 to 6)</t>
  </si>
  <si>
    <t>SSCTPP (7)</t>
  </si>
  <si>
    <t>SSCTPP (8)</t>
  </si>
  <si>
    <t>CTPP (1&amp;4)</t>
  </si>
  <si>
    <t>CTPP (5&amp;6)</t>
  </si>
  <si>
    <t>RGTP (1-3)</t>
  </si>
  <si>
    <t>KaTPP#1</t>
  </si>
  <si>
    <t>MAHI</t>
  </si>
  <si>
    <t>MAHI MMH</t>
  </si>
  <si>
    <t>MANGROL</t>
  </si>
  <si>
    <t>STPS MMH</t>
  </si>
  <si>
    <t>Others</t>
  </si>
  <si>
    <t>GLTPP</t>
  </si>
  <si>
    <t>RAJWEST POWER LIMITED</t>
  </si>
  <si>
    <t>TOTAL  U</t>
  </si>
  <si>
    <t>TOTAL  U (with adj.)</t>
  </si>
  <si>
    <t xml:space="preserve"> (V)</t>
  </si>
  <si>
    <t>SHARE PROJECTS</t>
  </si>
  <si>
    <t>BBMB(BHAKRA,DEHAR&amp;PONG</t>
  </si>
  <si>
    <t>CHAMBAL</t>
  </si>
  <si>
    <t>(W)</t>
  </si>
  <si>
    <t>OTHERS</t>
  </si>
  <si>
    <t>TOTAL current</t>
  </si>
  <si>
    <t>PRIOR PERIOD</t>
  </si>
  <si>
    <t>TOTAL WITH ADJ</t>
  </si>
  <si>
    <t>TOTAL (A to W)</t>
  </si>
  <si>
    <t>TOTAL A TO W  ( with adj.)</t>
  </si>
  <si>
    <t>(X)</t>
  </si>
  <si>
    <t>NCES</t>
  </si>
  <si>
    <t>WIND FORMS</t>
  </si>
  <si>
    <t>SOLAR</t>
  </si>
  <si>
    <t>KUSUM Solar</t>
  </si>
  <si>
    <t>BIOMASS</t>
  </si>
  <si>
    <t>(I)KALPTARU</t>
  </si>
  <si>
    <t xml:space="preserve">(II) CHAMBAL POWER </t>
  </si>
  <si>
    <t>(III) SATHYAM POWER PVT. LTD</t>
  </si>
  <si>
    <t>(IV)S M Environmental</t>
  </si>
  <si>
    <t>(V) Transtech green power pvt ltd</t>
  </si>
  <si>
    <t>(VI) Rajasthan State Ganganagar Sugar Mills Ltd.</t>
  </si>
  <si>
    <t>(VII)Orient green power</t>
  </si>
  <si>
    <t>(VIII)sanjog sugars eco pvt ltd</t>
  </si>
  <si>
    <t>(IX) Sambhav Energy</t>
  </si>
  <si>
    <t>(Y)</t>
  </si>
  <si>
    <t>CAPTIVE</t>
  </si>
  <si>
    <t>TOTAL (X to Y)</t>
  </si>
  <si>
    <t>TOTAL X TO Y  ( with adj.)</t>
  </si>
  <si>
    <t>TOTAL (A to Y)</t>
  </si>
  <si>
    <t>TOTAL A TO Y  ( with adj.)</t>
  </si>
  <si>
    <t>( Z )</t>
  </si>
  <si>
    <t>TRANSMISSION CHARGES</t>
  </si>
  <si>
    <t>PGCIL</t>
  </si>
  <si>
    <t>TOTAL PGCIL</t>
  </si>
  <si>
    <t>MARU TRANSMISSION</t>
  </si>
  <si>
    <t>Aravali Transmission services</t>
  </si>
  <si>
    <t>RVPNL</t>
  </si>
  <si>
    <t>SLDC</t>
  </si>
  <si>
    <t xml:space="preserve">HADOTI POWER </t>
  </si>
  <si>
    <t>THAR POWER</t>
  </si>
  <si>
    <t>BARMER POWER</t>
  </si>
  <si>
    <t>NRLDC-PSEB</t>
  </si>
  <si>
    <t>NRLDC POSCO</t>
  </si>
  <si>
    <t>POC CHARGES</t>
  </si>
  <si>
    <t>1. PTC (KARCHAM WANGTOO)</t>
  </si>
  <si>
    <t>2. PTC (DB)</t>
  </si>
  <si>
    <t>3. PTC (MARUTI)</t>
  </si>
  <si>
    <t>4. PTC (TEESTA)</t>
  </si>
  <si>
    <t>5. UPPTCL (TANDA)</t>
  </si>
  <si>
    <t>TOTAL POC CHARGES</t>
  </si>
  <si>
    <t>TOTAL POC CH.( with adj.)</t>
  </si>
  <si>
    <t>TOTAL (Z)</t>
  </si>
  <si>
    <t>TOTAL Z  ( with adj.)</t>
  </si>
  <si>
    <t>( AA )</t>
  </si>
  <si>
    <t>U.I.CHARGES</t>
  </si>
  <si>
    <t>OVER DRAWL</t>
  </si>
  <si>
    <t>UNDER DRAWL</t>
  </si>
  <si>
    <t>TOTAL (AA)</t>
  </si>
  <si>
    <t>Banking Provisional Cost</t>
  </si>
  <si>
    <t>( AB )</t>
  </si>
  <si>
    <t>BANKING Notional Cost</t>
  </si>
  <si>
    <t>PTC(INDIA) Transaction cost</t>
  </si>
  <si>
    <t>NVVNL Transaction cost</t>
  </si>
  <si>
    <t>TGPCC Transaction cost</t>
  </si>
  <si>
    <t>UPPCL Transaction cost</t>
  </si>
  <si>
    <t>Aruranchal Pradesh Transaction cost</t>
  </si>
  <si>
    <t>PSPCL Transaction cost</t>
  </si>
  <si>
    <t>TATA Transaction cost</t>
  </si>
  <si>
    <t>BIHAR BSP(H)CL Transaction cost</t>
  </si>
  <si>
    <t>TOTAL (AB)</t>
  </si>
  <si>
    <t>TOTAL (A to AB)</t>
  </si>
  <si>
    <t>TOTAL A TO AB (with adj.)</t>
  </si>
  <si>
    <t>( AC )</t>
  </si>
  <si>
    <t>INTER DISCOM</t>
  </si>
  <si>
    <t>AVVNL</t>
  </si>
  <si>
    <t>JDVVNL</t>
  </si>
  <si>
    <t>TOTAL (AC)</t>
  </si>
  <si>
    <t>TOTAL (A to AC)</t>
  </si>
  <si>
    <t>TOTAL A TO AC (with adj.)</t>
  </si>
  <si>
    <t>RUVNL Service Charge</t>
  </si>
  <si>
    <t>( AD )</t>
  </si>
  <si>
    <t>EXCHANGE</t>
  </si>
  <si>
    <t>PURCHASE</t>
  </si>
  <si>
    <t>IEX</t>
  </si>
  <si>
    <t>PXIL</t>
  </si>
  <si>
    <t>GRAND TOTAL (CURRENT)</t>
  </si>
  <si>
    <t>GRAND TOTAL (with adj.)</t>
  </si>
  <si>
    <t>SALE</t>
  </si>
  <si>
    <t>NET (CURRENT)</t>
  </si>
  <si>
    <t>NET (with adj.)</t>
  </si>
  <si>
    <t># included in variable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</si>
</sst>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0000_);_(* \(#,##0.00000\);_(* &quot;-&quot;??_);_(@_)"/>
    <numFmt numFmtId="165" formatCode="0.0"/>
    <numFmt numFmtId="166" formatCode="_(* #,##0_);_(* \(#,##0\);_(* &quot;-&quot;??_);_(@_)"/>
    <numFmt numFmtId="167" formatCode="_ * #,##0.00_ ;_ * \-#,##0.00_ ;_ * &quot;-&quot;??_ ;_ @_ "/>
  </numFmts>
  <fonts count="10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sz val="10"/>
      <name val="Times New Roman"/>
      <family val="1"/>
    </font>
    <font>
      <b/>
      <sz val="12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i/>
      <sz val="12"/>
      <name val="Book Antiqua"/>
      <family val="1"/>
    </font>
    <font>
      <b/>
      <i/>
      <sz val="12"/>
      <name val="Book Antiqua"/>
      <family val="1"/>
    </font>
    <font>
      <i/>
      <sz val="12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>
      <alignment vertical="center"/>
    </xf>
    <xf numFmtId="9" fontId="3" fillId="0" borderId="0" applyFont="0" applyFill="0" applyBorder="0" applyAlignment="0" applyProtection="0"/>
    <xf numFmtId="0" fontId="1" fillId="0" borderId="0"/>
  </cellStyleXfs>
  <cellXfs count="158">
    <xf numFmtId="0" fontId="0" fillId="0" borderId="0" xfId="0"/>
    <xf numFmtId="0" fontId="2" fillId="0" borderId="0" xfId="1" applyFont="1"/>
    <xf numFmtId="0" fontId="4" fillId="0" borderId="0" xfId="2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164" fontId="4" fillId="0" borderId="0" xfId="3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164" fontId="4" fillId="0" borderId="0" xfId="3" applyNumberFormat="1" applyFont="1" applyFill="1" applyBorder="1" applyAlignment="1">
      <alignment horizontal="right" vertical="center"/>
    </xf>
    <xf numFmtId="164" fontId="2" fillId="0" borderId="0" xfId="3" applyNumberFormat="1" applyFont="1" applyFill="1" applyBorder="1"/>
    <xf numFmtId="164" fontId="2" fillId="0" borderId="0" xfId="3" applyNumberFormat="1" applyFont="1" applyFill="1" applyBorder="1" applyAlignment="1">
      <alignment horizontal="right" vertical="center"/>
    </xf>
    <xf numFmtId="164" fontId="2" fillId="0" borderId="0" xfId="3" applyNumberFormat="1" applyFont="1" applyFill="1" applyBorder="1" applyAlignment="1">
      <alignment horizontal="right" vertical="center" wrapText="1"/>
    </xf>
    <xf numFmtId="0" fontId="2" fillId="0" borderId="0" xfId="2" applyFont="1" applyAlignment="1">
      <alignment wrapText="1"/>
    </xf>
    <xf numFmtId="0" fontId="2" fillId="2" borderId="0" xfId="1" applyFont="1" applyFill="1"/>
    <xf numFmtId="0" fontId="2" fillId="0" borderId="0" xfId="1" applyFont="1" applyAlignment="1">
      <alignment horizontal="left"/>
    </xf>
    <xf numFmtId="0" fontId="4" fillId="0" borderId="0" xfId="4" applyFont="1" applyAlignment="1">
      <alignment horizontal="right" vertical="center"/>
    </xf>
    <xf numFmtId="0" fontId="2" fillId="0" borderId="0" xfId="1" applyFont="1" applyAlignment="1">
      <alignment horizontal="centerContinuous"/>
    </xf>
    <xf numFmtId="0" fontId="2" fillId="0" borderId="0" xfId="1" applyFont="1" applyAlignment="1">
      <alignment horizontal="right" vertical="center"/>
    </xf>
    <xf numFmtId="164" fontId="2" fillId="0" borderId="0" xfId="3" applyNumberFormat="1" applyFont="1" applyFill="1" applyBorder="1" applyAlignment="1">
      <alignment horizontal="centerContinuous"/>
    </xf>
    <xf numFmtId="164" fontId="2" fillId="0" borderId="0" xfId="3" applyNumberFormat="1" applyFont="1" applyFill="1" applyBorder="1" applyAlignment="1">
      <alignment horizontal="right"/>
    </xf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2" fillId="0" borderId="0" xfId="2" applyFont="1" applyAlignment="1">
      <alignment horizontal="left"/>
    </xf>
    <xf numFmtId="164" fontId="2" fillId="0" borderId="0" xfId="3" applyNumberFormat="1" applyFont="1" applyFill="1" applyBorder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4" applyFont="1" applyAlignment="1">
      <alignment horizontal="left" vertical="center"/>
    </xf>
    <xf numFmtId="164" fontId="4" fillId="0" borderId="0" xfId="3" applyNumberFormat="1" applyFont="1" applyFill="1" applyAlignment="1">
      <alignment horizontal="left" vertical="center"/>
    </xf>
    <xf numFmtId="0" fontId="4" fillId="0" borderId="0" xfId="1" applyFont="1" applyAlignment="1">
      <alignment horizontal="centerContinuous"/>
    </xf>
    <xf numFmtId="164" fontId="4" fillId="0" borderId="0" xfId="3" applyNumberFormat="1" applyFont="1" applyFill="1" applyAlignment="1">
      <alignment horizontal="centerContinuous"/>
    </xf>
    <xf numFmtId="0" fontId="4" fillId="3" borderId="3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horizontal="center" vertical="center" wrapText="1"/>
    </xf>
    <xf numFmtId="164" fontId="4" fillId="3" borderId="4" xfId="3" applyNumberFormat="1" applyFont="1" applyFill="1" applyBorder="1" applyAlignment="1">
      <alignment horizontal="center" vertical="center" wrapText="1"/>
    </xf>
    <xf numFmtId="164" fontId="4" fillId="3" borderId="4" xfId="3" applyNumberFormat="1" applyFont="1" applyFill="1" applyBorder="1" applyAlignment="1">
      <alignment vertical="top" wrapText="1"/>
    </xf>
    <xf numFmtId="164" fontId="4" fillId="3" borderId="5" xfId="3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top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0" borderId="6" xfId="1" applyFont="1" applyBorder="1"/>
    <xf numFmtId="0" fontId="4" fillId="0" borderId="7" xfId="1" applyFont="1" applyBorder="1"/>
    <xf numFmtId="0" fontId="2" fillId="0" borderId="7" xfId="1" applyFont="1" applyBorder="1" applyAlignment="1">
      <alignment horizontal="right" vertical="center"/>
    </xf>
    <xf numFmtId="0" fontId="2" fillId="0" borderId="7" xfId="1" applyFont="1" applyBorder="1" applyAlignment="1">
      <alignment horizontal="center"/>
    </xf>
    <xf numFmtId="164" fontId="2" fillId="0" borderId="7" xfId="3" applyNumberFormat="1" applyFont="1" applyFill="1" applyBorder="1" applyAlignment="1">
      <alignment horizontal="center"/>
    </xf>
    <xf numFmtId="164" fontId="2" fillId="0" borderId="7" xfId="3" applyNumberFormat="1" applyFont="1" applyFill="1" applyBorder="1" applyAlignment="1">
      <alignment horizontal="right" vertical="center"/>
    </xf>
    <xf numFmtId="164" fontId="2" fillId="0" borderId="7" xfId="3" applyNumberFormat="1" applyFont="1" applyFill="1" applyBorder="1" applyAlignment="1">
      <alignment horizontal="right"/>
    </xf>
    <xf numFmtId="164" fontId="2" fillId="0" borderId="8" xfId="3" applyNumberFormat="1" applyFont="1" applyFill="1" applyBorder="1" applyAlignment="1">
      <alignment horizontal="right" vertical="center"/>
    </xf>
    <xf numFmtId="165" fontId="4" fillId="2" borderId="0" xfId="1" applyNumberFormat="1" applyFont="1" applyFill="1"/>
    <xf numFmtId="166" fontId="2" fillId="0" borderId="6" xfId="1" applyNumberFormat="1" applyFont="1" applyBorder="1"/>
    <xf numFmtId="43" fontId="2" fillId="0" borderId="7" xfId="1" applyNumberFormat="1" applyFont="1" applyBorder="1"/>
    <xf numFmtId="43" fontId="5" fillId="0" borderId="7" xfId="1" applyNumberFormat="1" applyFont="1" applyBorder="1" applyAlignment="1">
      <alignment horizontal="right" vertical="center"/>
    </xf>
    <xf numFmtId="9" fontId="5" fillId="0" borderId="7" xfId="5" applyFont="1" applyFill="1" applyBorder="1" applyAlignment="1">
      <alignment horizontal="right" vertical="center"/>
    </xf>
    <xf numFmtId="10" fontId="5" fillId="0" borderId="7" xfId="5" applyNumberFormat="1" applyFont="1" applyFill="1" applyBorder="1" applyAlignment="1">
      <alignment vertical="center"/>
    </xf>
    <xf numFmtId="43" fontId="5" fillId="0" borderId="7" xfId="5" applyNumberFormat="1" applyFont="1" applyFill="1" applyBorder="1" applyAlignment="1">
      <alignment horizontal="right" vertical="center"/>
    </xf>
    <xf numFmtId="43" fontId="2" fillId="0" borderId="7" xfId="3" applyFont="1" applyFill="1" applyBorder="1" applyAlignment="1">
      <alignment horizontal="center"/>
    </xf>
    <xf numFmtId="43" fontId="5" fillId="0" borderId="7" xfId="3" applyFont="1" applyFill="1" applyBorder="1" applyAlignment="1">
      <alignment horizontal="right"/>
    </xf>
    <xf numFmtId="43" fontId="5" fillId="0" borderId="7" xfId="3" applyFont="1" applyFill="1" applyBorder="1" applyAlignment="1">
      <alignment horizontal="center"/>
    </xf>
    <xf numFmtId="43" fontId="6" fillId="0" borderId="7" xfId="3" applyFont="1" applyFill="1" applyBorder="1" applyAlignment="1">
      <alignment horizontal="center" vertical="center"/>
    </xf>
    <xf numFmtId="43" fontId="5" fillId="0" borderId="7" xfId="3" applyFont="1" applyFill="1" applyBorder="1" applyAlignment="1">
      <alignment horizontal="right" vertical="center"/>
    </xf>
    <xf numFmtId="43" fontId="5" fillId="0" borderId="8" xfId="3" applyFont="1" applyFill="1" applyBorder="1" applyAlignment="1">
      <alignment horizontal="right" vertical="center"/>
    </xf>
    <xf numFmtId="165" fontId="2" fillId="2" borderId="0" xfId="1" applyNumberFormat="1" applyFont="1" applyFill="1"/>
    <xf numFmtId="43" fontId="5" fillId="0" borderId="7" xfId="1" applyNumberFormat="1" applyFont="1" applyBorder="1"/>
    <xf numFmtId="43" fontId="4" fillId="0" borderId="6" xfId="1" applyNumberFormat="1" applyFont="1" applyBorder="1"/>
    <xf numFmtId="43" fontId="4" fillId="0" borderId="7" xfId="1" applyNumberFormat="1" applyFont="1" applyBorder="1"/>
    <xf numFmtId="43" fontId="6" fillId="0" borderId="7" xfId="1" applyNumberFormat="1" applyFont="1" applyBorder="1" applyAlignment="1">
      <alignment horizontal="right" vertical="center"/>
    </xf>
    <xf numFmtId="9" fontId="6" fillId="0" borderId="7" xfId="5" applyFont="1" applyFill="1" applyBorder="1" applyAlignment="1">
      <alignment horizontal="right" vertical="center"/>
    </xf>
    <xf numFmtId="10" fontId="6" fillId="0" borderId="7" xfId="5" applyNumberFormat="1" applyFont="1" applyFill="1" applyBorder="1" applyAlignment="1">
      <alignment vertical="center"/>
    </xf>
    <xf numFmtId="43" fontId="6" fillId="0" borderId="7" xfId="3" applyFont="1" applyFill="1" applyBorder="1" applyAlignment="1">
      <alignment horizontal="center"/>
    </xf>
    <xf numFmtId="43" fontId="6" fillId="0" borderId="7" xfId="3" applyFont="1" applyFill="1" applyBorder="1" applyAlignment="1">
      <alignment horizontal="right"/>
    </xf>
    <xf numFmtId="43" fontId="6" fillId="0" borderId="8" xfId="3" applyFont="1" applyFill="1" applyBorder="1" applyAlignment="1">
      <alignment horizontal="right" vertical="center"/>
    </xf>
    <xf numFmtId="0" fontId="4" fillId="2" borderId="0" xfId="1" applyFont="1" applyFill="1"/>
    <xf numFmtId="43" fontId="2" fillId="0" borderId="6" xfId="1" applyNumberFormat="1" applyFont="1" applyBorder="1"/>
    <xf numFmtId="43" fontId="7" fillId="0" borderId="7" xfId="1" applyNumberFormat="1" applyFont="1" applyBorder="1"/>
    <xf numFmtId="43" fontId="6" fillId="0" borderId="7" xfId="3" applyFont="1" applyFill="1" applyBorder="1" applyAlignment="1">
      <alignment horizontal="right" vertical="center"/>
    </xf>
    <xf numFmtId="43" fontId="4" fillId="0" borderId="6" xfId="1" applyNumberFormat="1" applyFont="1" applyBorder="1" applyAlignment="1">
      <alignment horizontal="center"/>
    </xf>
    <xf numFmtId="43" fontId="4" fillId="2" borderId="7" xfId="1" applyNumberFormat="1" applyFont="1" applyFill="1" applyBorder="1"/>
    <xf numFmtId="43" fontId="7" fillId="2" borderId="7" xfId="1" applyNumberFormat="1" applyFont="1" applyFill="1" applyBorder="1"/>
    <xf numFmtId="43" fontId="2" fillId="4" borderId="7" xfId="3" applyFont="1" applyFill="1" applyBorder="1" applyAlignment="1">
      <alignment horizontal="center"/>
    </xf>
    <xf numFmtId="43" fontId="4" fillId="0" borderId="7" xfId="1" applyNumberFormat="1" applyFont="1" applyBorder="1" applyAlignment="1">
      <alignment horizontal="left" vertical="center"/>
    </xf>
    <xf numFmtId="10" fontId="2" fillId="0" borderId="0" xfId="5" applyNumberFormat="1" applyFont="1" applyFill="1" applyBorder="1" applyAlignment="1">
      <alignment vertical="center"/>
    </xf>
    <xf numFmtId="166" fontId="4" fillId="0" borderId="6" xfId="1" applyNumberFormat="1" applyFont="1" applyBorder="1"/>
    <xf numFmtId="43" fontId="6" fillId="0" borderId="7" xfId="5" applyNumberFormat="1" applyFont="1" applyFill="1" applyBorder="1" applyAlignment="1">
      <alignment horizontal="right" vertical="center"/>
    </xf>
    <xf numFmtId="0" fontId="4" fillId="0" borderId="0" xfId="1" applyFont="1"/>
    <xf numFmtId="43" fontId="2" fillId="0" borderId="6" xfId="6" applyNumberFormat="1" applyFont="1" applyBorder="1"/>
    <xf numFmtId="43" fontId="2" fillId="0" borderId="7" xfId="6" applyNumberFormat="1" applyFont="1" applyBorder="1"/>
    <xf numFmtId="43" fontId="4" fillId="0" borderId="6" xfId="6" applyNumberFormat="1" applyFont="1" applyBorder="1"/>
    <xf numFmtId="43" fontId="8" fillId="0" borderId="7" xfId="6" applyNumberFormat="1" applyFont="1" applyBorder="1"/>
    <xf numFmtId="43" fontId="4" fillId="0" borderId="7" xfId="3" applyFont="1" applyFill="1" applyBorder="1" applyAlignment="1">
      <alignment horizontal="center"/>
    </xf>
    <xf numFmtId="43" fontId="4" fillId="0" borderId="6" xfId="1" applyNumberFormat="1" applyFont="1" applyBorder="1" applyAlignment="1">
      <alignment horizontal="right"/>
    </xf>
    <xf numFmtId="43" fontId="4" fillId="0" borderId="7" xfId="1" applyNumberFormat="1" applyFont="1" applyBorder="1" applyAlignment="1">
      <alignment horizontal="left"/>
    </xf>
    <xf numFmtId="43" fontId="4" fillId="0" borderId="6" xfId="1" applyNumberFormat="1" applyFont="1" applyBorder="1" applyAlignment="1">
      <alignment horizontal="center" vertical="center"/>
    </xf>
    <xf numFmtId="43" fontId="4" fillId="0" borderId="7" xfId="1" applyNumberFormat="1" applyFont="1" applyBorder="1" applyAlignment="1">
      <alignment vertical="center"/>
    </xf>
    <xf numFmtId="43" fontId="5" fillId="0" borderId="7" xfId="3" applyFont="1" applyFill="1" applyBorder="1" applyAlignment="1">
      <alignment horizontal="center" vertical="center"/>
    </xf>
    <xf numFmtId="0" fontId="4" fillId="2" borderId="0" xfId="1" applyFont="1" applyFill="1" applyAlignment="1">
      <alignment vertical="center"/>
    </xf>
    <xf numFmtId="43" fontId="4" fillId="2" borderId="0" xfId="1" applyNumberFormat="1" applyFont="1" applyFill="1" applyAlignment="1">
      <alignment vertical="center"/>
    </xf>
    <xf numFmtId="166" fontId="4" fillId="0" borderId="6" xfId="1" applyNumberFormat="1" applyFont="1" applyBorder="1" applyAlignment="1">
      <alignment vertical="center"/>
    </xf>
    <xf numFmtId="43" fontId="5" fillId="0" borderId="9" xfId="1" applyNumberFormat="1" applyFont="1" applyBorder="1" applyAlignment="1">
      <alignment horizontal="right" vertical="center"/>
    </xf>
    <xf numFmtId="9" fontId="5" fillId="0" borderId="9" xfId="5" applyFont="1" applyFill="1" applyBorder="1" applyAlignment="1">
      <alignment horizontal="right" vertical="center"/>
    </xf>
    <xf numFmtId="10" fontId="5" fillId="0" borderId="9" xfId="5" applyNumberFormat="1" applyFont="1" applyFill="1" applyBorder="1" applyAlignment="1">
      <alignment vertical="center"/>
    </xf>
    <xf numFmtId="43" fontId="5" fillId="0" borderId="9" xfId="5" applyNumberFormat="1" applyFont="1" applyFill="1" applyBorder="1" applyAlignment="1">
      <alignment horizontal="right" vertical="center"/>
    </xf>
    <xf numFmtId="43" fontId="5" fillId="0" borderId="9" xfId="1" applyNumberFormat="1" applyFont="1" applyBorder="1" applyAlignment="1">
      <alignment horizontal="right" vertical="center"/>
    </xf>
    <xf numFmtId="9" fontId="5" fillId="0" borderId="9" xfId="5" applyFont="1" applyFill="1" applyBorder="1" applyAlignment="1">
      <alignment horizontal="right" vertical="center"/>
    </xf>
    <xf numFmtId="10" fontId="5" fillId="0" borderId="9" xfId="5" applyNumberFormat="1" applyFont="1" applyFill="1" applyBorder="1" applyAlignment="1">
      <alignment vertical="center"/>
    </xf>
    <xf numFmtId="43" fontId="5" fillId="0" borderId="9" xfId="5" applyNumberFormat="1" applyFont="1" applyFill="1" applyBorder="1" applyAlignment="1">
      <alignment horizontal="right" vertical="center"/>
    </xf>
    <xf numFmtId="43" fontId="5" fillId="0" borderId="10" xfId="1" applyNumberFormat="1" applyFont="1" applyBorder="1" applyAlignment="1">
      <alignment horizontal="right" vertical="center"/>
    </xf>
    <xf numFmtId="9" fontId="5" fillId="0" borderId="10" xfId="5" applyFont="1" applyFill="1" applyBorder="1" applyAlignment="1">
      <alignment horizontal="right" vertical="center"/>
    </xf>
    <xf numFmtId="10" fontId="5" fillId="0" borderId="10" xfId="5" applyNumberFormat="1" applyFont="1" applyFill="1" applyBorder="1" applyAlignment="1">
      <alignment vertical="center"/>
    </xf>
    <xf numFmtId="43" fontId="5" fillId="0" borderId="10" xfId="5" applyNumberFormat="1" applyFont="1" applyFill="1" applyBorder="1" applyAlignment="1">
      <alignment horizontal="right" vertical="center"/>
    </xf>
    <xf numFmtId="43" fontId="5" fillId="0" borderId="11" xfId="1" applyNumberFormat="1" applyFont="1" applyBorder="1" applyAlignment="1">
      <alignment horizontal="right" vertical="center"/>
    </xf>
    <xf numFmtId="9" fontId="5" fillId="0" borderId="11" xfId="5" applyFont="1" applyFill="1" applyBorder="1" applyAlignment="1">
      <alignment horizontal="right" vertical="center"/>
    </xf>
    <xf numFmtId="10" fontId="5" fillId="0" borderId="11" xfId="5" applyNumberFormat="1" applyFont="1" applyFill="1" applyBorder="1" applyAlignment="1">
      <alignment vertical="center"/>
    </xf>
    <xf numFmtId="43" fontId="5" fillId="0" borderId="11" xfId="5" applyNumberFormat="1" applyFont="1" applyFill="1" applyBorder="1" applyAlignment="1">
      <alignment horizontal="right" vertical="center"/>
    </xf>
    <xf numFmtId="43" fontId="4" fillId="0" borderId="7" xfId="3" applyFont="1" applyFill="1" applyBorder="1" applyAlignment="1">
      <alignment horizontal="center" vertical="center"/>
    </xf>
    <xf numFmtId="43" fontId="2" fillId="0" borderId="7" xfId="3" applyFont="1" applyFill="1" applyBorder="1" applyAlignment="1">
      <alignment horizontal="center" vertical="center"/>
    </xf>
    <xf numFmtId="43" fontId="4" fillId="0" borderId="0" xfId="1" applyNumberFormat="1" applyFont="1"/>
    <xf numFmtId="43" fontId="4" fillId="2" borderId="6" xfId="1" applyNumberFormat="1" applyFont="1" applyFill="1" applyBorder="1" applyAlignment="1">
      <alignment horizontal="center"/>
    </xf>
    <xf numFmtId="43" fontId="5" fillId="0" borderId="8" xfId="3" quotePrefix="1" applyFont="1" applyFill="1" applyBorder="1" applyAlignment="1">
      <alignment horizontal="right" vertical="center"/>
    </xf>
    <xf numFmtId="10" fontId="2" fillId="2" borderId="0" xfId="5" applyNumberFormat="1" applyFont="1" applyFill="1" applyBorder="1"/>
    <xf numFmtId="0" fontId="4" fillId="2" borderId="7" xfId="1" applyFont="1" applyFill="1" applyBorder="1"/>
    <xf numFmtId="43" fontId="9" fillId="0" borderId="7" xfId="1" applyNumberFormat="1" applyFont="1" applyBorder="1"/>
    <xf numFmtId="43" fontId="2" fillId="2" borderId="0" xfId="1" applyNumberFormat="1" applyFont="1" applyFill="1"/>
    <xf numFmtId="43" fontId="2" fillId="2" borderId="7" xfId="1" applyNumberFormat="1" applyFont="1" applyFill="1" applyBorder="1"/>
    <xf numFmtId="0" fontId="2" fillId="0" borderId="12" xfId="1" applyFont="1" applyBorder="1"/>
    <xf numFmtId="0" fontId="7" fillId="0" borderId="7" xfId="1" applyFont="1" applyBorder="1"/>
    <xf numFmtId="43" fontId="4" fillId="2" borderId="0" xfId="1" applyNumberFormat="1" applyFont="1" applyFill="1"/>
    <xf numFmtId="43" fontId="4" fillId="0" borderId="7" xfId="6" applyNumberFormat="1" applyFont="1" applyBorder="1"/>
    <xf numFmtId="43" fontId="2" fillId="0" borderId="7" xfId="2" applyNumberFormat="1" applyFont="1" applyBorder="1"/>
    <xf numFmtId="43" fontId="4" fillId="0" borderId="7" xfId="2" applyNumberFormat="1" applyFont="1" applyBorder="1"/>
    <xf numFmtId="43" fontId="4" fillId="2" borderId="7" xfId="2" applyNumberFormat="1" applyFont="1" applyFill="1" applyBorder="1"/>
    <xf numFmtId="43" fontId="2" fillId="2" borderId="7" xfId="2" applyNumberFormat="1" applyFont="1" applyFill="1" applyBorder="1"/>
    <xf numFmtId="2" fontId="2" fillId="2" borderId="0" xfId="1" applyNumberFormat="1" applyFont="1" applyFill="1"/>
    <xf numFmtId="43" fontId="4" fillId="0" borderId="13" xfId="1" applyNumberFormat="1" applyFont="1" applyBorder="1"/>
    <xf numFmtId="43" fontId="4" fillId="0" borderId="14" xfId="1" applyNumberFormat="1" applyFont="1" applyBorder="1"/>
    <xf numFmtId="43" fontId="6" fillId="0" borderId="14" xfId="1" applyNumberFormat="1" applyFont="1" applyBorder="1" applyAlignment="1">
      <alignment horizontal="right" vertical="center"/>
    </xf>
    <xf numFmtId="43" fontId="6" fillId="0" borderId="14" xfId="5" applyNumberFormat="1" applyFont="1" applyFill="1" applyBorder="1" applyAlignment="1">
      <alignment horizontal="right" vertical="center"/>
    </xf>
    <xf numFmtId="43" fontId="6" fillId="0" borderId="14" xfId="5" applyNumberFormat="1" applyFont="1" applyFill="1" applyBorder="1" applyAlignment="1">
      <alignment horizontal="center"/>
    </xf>
    <xf numFmtId="43" fontId="6" fillId="0" borderId="14" xfId="3" applyFont="1" applyFill="1" applyBorder="1" applyAlignment="1">
      <alignment horizontal="center"/>
    </xf>
    <xf numFmtId="43" fontId="5" fillId="0" borderId="14" xfId="3" applyFont="1" applyFill="1" applyBorder="1" applyAlignment="1">
      <alignment horizontal="center"/>
    </xf>
    <xf numFmtId="43" fontId="6" fillId="0" borderId="14" xfId="3" applyFont="1" applyFill="1" applyBorder="1" applyAlignment="1">
      <alignment horizontal="center" vertical="center"/>
    </xf>
    <xf numFmtId="43" fontId="6" fillId="0" borderId="14" xfId="3" applyFont="1" applyFill="1" applyBorder="1" applyAlignment="1">
      <alignment horizontal="right" vertical="center"/>
    </xf>
    <xf numFmtId="43" fontId="6" fillId="0" borderId="15" xfId="3" applyFont="1" applyFill="1" applyBorder="1" applyAlignment="1">
      <alignment horizontal="right" vertical="center"/>
    </xf>
    <xf numFmtId="43" fontId="2" fillId="0" borderId="0" xfId="1" applyNumberFormat="1" applyFont="1"/>
    <xf numFmtId="43" fontId="2" fillId="0" borderId="0" xfId="1" applyNumberFormat="1" applyFont="1" applyAlignment="1">
      <alignment horizontal="left"/>
    </xf>
    <xf numFmtId="43" fontId="2" fillId="0" borderId="0" xfId="1" applyNumberFormat="1" applyFont="1" applyAlignment="1">
      <alignment horizontal="right" vertical="center"/>
    </xf>
    <xf numFmtId="43" fontId="2" fillId="0" borderId="0" xfId="3" applyFont="1" applyFill="1" applyBorder="1"/>
    <xf numFmtId="43" fontId="2" fillId="0" borderId="0" xfId="3" applyFont="1" applyFill="1" applyBorder="1" applyAlignment="1">
      <alignment horizontal="right" vertical="center"/>
    </xf>
    <xf numFmtId="43" fontId="5" fillId="0" borderId="11" xfId="3" applyFont="1" applyFill="1" applyBorder="1" applyAlignment="1">
      <alignment horizontal="right"/>
    </xf>
    <xf numFmtId="43" fontId="5" fillId="0" borderId="16" xfId="3" applyFont="1" applyFill="1" applyBorder="1" applyAlignment="1">
      <alignment horizontal="center"/>
    </xf>
    <xf numFmtId="43" fontId="2" fillId="0" borderId="0" xfId="3" applyFont="1" applyFill="1" applyBorder="1" applyAlignment="1">
      <alignment horizontal="right"/>
    </xf>
    <xf numFmtId="43" fontId="6" fillId="0" borderId="16" xfId="3" applyFont="1" applyFill="1" applyBorder="1" applyAlignment="1">
      <alignment horizontal="center" vertical="center"/>
    </xf>
    <xf numFmtId="2" fontId="2" fillId="0" borderId="0" xfId="1" applyNumberFormat="1" applyFont="1" applyAlignment="1">
      <alignment horizontal="right" vertical="center"/>
    </xf>
    <xf numFmtId="0" fontId="4" fillId="5" borderId="0" xfId="1" applyFont="1" applyFill="1"/>
    <xf numFmtId="167" fontId="4" fillId="5" borderId="0" xfId="1" applyNumberFormat="1" applyFont="1" applyFill="1"/>
    <xf numFmtId="43" fontId="4" fillId="0" borderId="0" xfId="3" applyFont="1" applyFill="1" applyBorder="1" applyAlignment="1">
      <alignment horizontal="right"/>
    </xf>
    <xf numFmtId="43" fontId="4" fillId="5" borderId="0" xfId="3" applyFont="1" applyFill="1" applyBorder="1"/>
    <xf numFmtId="43" fontId="4" fillId="0" borderId="0" xfId="3" applyFont="1" applyFill="1" applyBorder="1" applyAlignment="1">
      <alignment horizontal="right" vertical="center"/>
    </xf>
    <xf numFmtId="43" fontId="6" fillId="0" borderId="0" xfId="3" applyFont="1" applyFill="1" applyBorder="1" applyAlignment="1">
      <alignment horizontal="right" vertical="center"/>
    </xf>
  </cellXfs>
  <cellStyles count="7">
    <cellStyle name="Comma 2 3" xfId="3" xr:uid="{61F80ABA-E0FF-9B4F-B56C-76853B9C2B83}"/>
    <cellStyle name="Normal" xfId="0" builtinId="0"/>
    <cellStyle name="Normal 10 2" xfId="2" xr:uid="{9D3BED00-A79C-8544-8B2E-AD92AA4CC47D}"/>
    <cellStyle name="Normal 2" xfId="1" xr:uid="{B3C352CB-B5CD-B14B-9B15-5B530DA51655}"/>
    <cellStyle name="Normal 3 2 3" xfId="6" xr:uid="{D11D228E-BECC-3C4C-8CFA-B65AABCA7027}"/>
    <cellStyle name="Normal_FORMATS 5 YEAR ALOKE" xfId="4" xr:uid="{EE3A24EF-3562-7848-BB2A-8DEA2B1D5797}"/>
    <cellStyle name="Percent 10" xfId="5" xr:uid="{AE66F8CB-0CD9-B447-95E7-3AA5D0A787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Rajasthan/Regulatory/True%20Up/FY%202020-21/JVVNL/Data%20Received/PPS%20for%20the%20FY%202020-21%20(Jaipur)%20AS%20PER%20ACCOUNTS%2027.09.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Financial%20data%20of%20DHVPN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kshaygo/Local%20Settings/Temporary%20Internet%20Files/Content.Outlook/ZR7DGO6T/ALLENERG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atabank/1-Projects%20In%20Hand/DFID/ARR%202003-04/Arr%20Petition%202003-04/For%20Submission/ARR%20Forms%20For%20Submis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UHBVN%20ARR%20for%20FY%202013-14%20(Nov%2020)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C:/Users/paavanb68/Documents/Paavan/Haryana/Regulatory/ARR%20Filing/Haryana%20Filing%20FY%202013-14/UHBVN%20ARR%20FY14/ARR%20Model/Documents%20and%20Settings/pprakas/My%20Documents/PWC%20Projects/Haryana/UHBVNL/Financial%20Position-%20UHBVNL.xls?81D1C387" TargetMode="External"/><Relationship Id="rId1" Type="http://schemas.openxmlformats.org/officeDocument/2006/relationships/externalLinkPath" Target="file:///81D1C387/Financial%20Position-%20UHBVN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nurag/My%20Documents/petitions/Petition%20for%20trans%20ARR.doc/Databank/1-Projects%20In%20Hand/DFID/ARR%202003-04/Arr%20Petition%202003-04/For%20Submission/ARR%20Forms%20For%20Submissio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vaibhavm640/Documents/Jaipur%20regulatory/Jaipur%20true%20up/TU%20Formats/True%20up%20formats/Others/Forms_True%20Up_Transmission%20&amp;%20SLDC/201-04REL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Rajasthan/Regulatory/True%20Up/FY%202021-22/JVVNL/Data%20Received/JVVNL%202021-22%20my%20working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dmin/AppData/Local/Temp/Rar$DIa0.103/True%20up%20formats/Others/Forms_True%20Up_Transmission%20&amp;%20SLDC/201-04REL-Fin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ameer's%20folder/MSEB/Tariff%20Filing%202003-04/Outputs/Models/Working%20Models/old/Dispatch%202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ggopinath003/Downloads/RVUN%20station%20wise%20booking%20(2020-2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201-04REL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manish/Library/CloudStorage/GoogleDrive-manish@ceep.co.in/Shared%20drives/CEEP%20Drive/07.%20Regulatory%20Engagement/02.RERC/03.Discoms/FY%202024-25/Discoms.True-up%20FY23%20&amp;%20ARR%20FY24/JVVNL/02.Petition%20Documents/Formats/JVVNL.Formats-ARRFormatsFY25.RERC%2012.12.59&#8239;PM.xlsx" TargetMode="External"/><Relationship Id="rId2" Type="http://schemas.microsoft.com/office/2019/04/relationships/externalLinkLongPath" Target="/Users/manish/Library/CloudStorage/GoogleDrive-manish@ceep.co.in/Shared%20drives/CEEP%20Drive/07.%20Regulatory%20Engagement/02.RERC/03.Discoms/FY%202024-25/Discoms.True-up%20FY23%20&amp;%20ARR%20FY24/JVVNL/02.Petition%20Documents/Formats/JVVNL.Formats-ARRFormatsFY25.RERC%2012.12.59&#8239;PM.xlsx?12767A3F" TargetMode="External"/><Relationship Id="rId1" Type="http://schemas.openxmlformats.org/officeDocument/2006/relationships/externalLinkPath" Target="file:///12767A3F/JVVNL.Formats-ARRFormatsFY25.RERC%2012.12.59&#8239;P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Haryana/UHBVN%20ARR%20FY%202011-12/AA/USERS/Finmod/wks/APRIL/April/ARR_Dec_99/Option%205_B/DisComsn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IPUR"/>
    </sheetNames>
    <sheetDataSet>
      <sheetData sheetId="0">
        <row r="8">
          <cell r="CJ8">
            <v>13.675468</v>
          </cell>
        </row>
        <row r="142">
          <cell r="CN142">
            <v>2901.5200526499102</v>
          </cell>
        </row>
        <row r="162">
          <cell r="B162" t="str">
            <v>R.F.F.</v>
          </cell>
        </row>
        <row r="163">
          <cell r="B163" t="str">
            <v>P.T.C. INDIA LTD</v>
          </cell>
        </row>
        <row r="164">
          <cell r="B164" t="str">
            <v>NVVN</v>
          </cell>
        </row>
        <row r="165">
          <cell r="B165" t="str">
            <v>MANIKARAN POWER LTD</v>
          </cell>
        </row>
        <row r="166">
          <cell r="B166" t="str">
            <v>TATA POWER TRADING CO. LTD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R_Hrs_ Since Comm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/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</row>
        <row r="173">
          <cell r="I173"/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/>
        </row>
        <row r="186">
          <cell r="I186"/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</row>
        <row r="198">
          <cell r="A198"/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/>
        </row>
        <row r="199">
          <cell r="I199"/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/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/>
      <sheetData sheetId="36"/>
      <sheetData sheetId="37"/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/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/>
      <sheetData sheetId="44"/>
      <sheetData sheetId="45">
        <row r="1">
          <cell r="D1">
            <v>0</v>
          </cell>
        </row>
      </sheetData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????????????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PL"/>
      <sheetName val="CFS in Lacs"/>
      <sheetName val="Account Policy New"/>
      <sheetName val="Note 1&amp;2"/>
      <sheetName val="Note 3&amp;4"/>
      <sheetName val="Note 5"/>
      <sheetName val="Note 5iii"/>
      <sheetName val="5(i)"/>
      <sheetName val="5(ii)"/>
      <sheetName val="5(iii)"/>
      <sheetName val="5(iv)"/>
      <sheetName val="5(v)"/>
      <sheetName val="5(vi)"/>
      <sheetName val="6,7"/>
      <sheetName val="8-9"/>
      <sheetName val="9.2"/>
      <sheetName val="10"/>
      <sheetName val="11"/>
      <sheetName val="12"/>
      <sheetName val="FAR notes"/>
      <sheetName val="13"/>
      <sheetName val="13.4"/>
      <sheetName val="14,15,16"/>
      <sheetName val="17"/>
      <sheetName val="17.2"/>
      <sheetName val="18,19"/>
      <sheetName val="20"/>
      <sheetName val="20.8"/>
      <sheetName val="21, 22"/>
      <sheetName val="23"/>
      <sheetName val="23.1 -23.4"/>
      <sheetName val="23.5 - 23.10"/>
      <sheetName val="24"/>
      <sheetName val="24.2 - 24.9"/>
      <sheetName val="25"/>
      <sheetName val="26"/>
      <sheetName val="27,28"/>
      <sheetName val="28.1 -28.2"/>
      <sheetName val="28.3"/>
      <sheetName val="28.3 cont."/>
      <sheetName val="five year data"/>
      <sheetName val="29-30"/>
      <sheetName val="31"/>
      <sheetName val="33-34"/>
      <sheetName val="34.1"/>
      <sheetName val="34.2"/>
      <sheetName val="35-Other Disclosures"/>
      <sheetName val="List1"/>
      <sheetName val="List2"/>
      <sheetName val="List3"/>
      <sheetName val="List- Adani"/>
      <sheetName val="consolidate"/>
      <sheetName val="Previous year"/>
      <sheetName val="Raw data"/>
      <sheetName val="Sheet1"/>
      <sheetName val="Sheet2"/>
      <sheetName val="Analysis"/>
      <sheetName val="Annexure-A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3">
          <cell r="J3">
            <v>14412.181299999995</v>
          </cell>
        </row>
        <row r="4">
          <cell r="J4">
            <v>2105.2114000000001</v>
          </cell>
        </row>
        <row r="5">
          <cell r="J5">
            <v>11.265699999999999</v>
          </cell>
        </row>
        <row r="6">
          <cell r="J6">
            <v>54.218800000000002</v>
          </cell>
        </row>
      </sheetData>
      <sheetData sheetId="37"/>
      <sheetData sheetId="38"/>
      <sheetData sheetId="39"/>
      <sheetData sheetId="40"/>
      <sheetData sheetId="41"/>
      <sheetData sheetId="42">
        <row r="6">
          <cell r="F6">
            <v>2249.17</v>
          </cell>
        </row>
      </sheetData>
      <sheetData sheetId="43"/>
      <sheetData sheetId="44">
        <row r="4">
          <cell r="E4">
            <v>212910</v>
          </cell>
        </row>
      </sheetData>
      <sheetData sheetId="45"/>
      <sheetData sheetId="46"/>
      <sheetData sheetId="47">
        <row r="100">
          <cell r="B100">
            <v>6.9852181041889352E-2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VUN Stationwise (for trueup)"/>
      <sheetName val="RVUN Stationwise (as recieved)"/>
      <sheetName val="RVUN Stationwise (as per accnt)"/>
    </sheetNames>
    <sheetDataSet>
      <sheetData sheetId="0">
        <row r="26">
          <cell r="G26">
            <v>1915.7164319078001</v>
          </cell>
        </row>
        <row r="37">
          <cell r="Q37">
            <v>384.66435845889998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F1.1"/>
      <sheetName val="Fixed-Variable"/>
      <sheetName val="F2.1 FY23"/>
      <sheetName val="F2.1 BESL FY23"/>
      <sheetName val="F2.1 KEDL FY23"/>
      <sheetName val="F2.1 FY24"/>
      <sheetName val="F2.1a FY24"/>
      <sheetName val="F2.1 FY25"/>
      <sheetName val="F2.1a FY25"/>
      <sheetName val="F2.2 FY23"/>
      <sheetName val="F2.2 FY24"/>
      <sheetName val="F2.3 FY23 "/>
      <sheetName val="F2.2 FY25"/>
      <sheetName val="F2.3 FY24"/>
      <sheetName val="F2.3 FY25"/>
      <sheetName val="F2.4 "/>
      <sheetName val="F2.5"/>
      <sheetName val="F2.6 "/>
      <sheetName val="F2.7"/>
      <sheetName val="F3.1 FY23"/>
      <sheetName val="F3.1 FY24"/>
      <sheetName val="F3.1 FY25."/>
      <sheetName val="F3.2"/>
      <sheetName val="F3.3"/>
      <sheetName val="F3.4 &amp; 3.5 FY23"/>
      <sheetName val="F3.4 &amp; 3.5 FY24"/>
      <sheetName val="F3.4 &amp; 3.5 FY25"/>
      <sheetName val="F3.6 FY23"/>
      <sheetName val="F3.6 FY24"/>
      <sheetName val="F3.6 FY25"/>
      <sheetName val="F 3.7a"/>
      <sheetName val="F3.7 FY23"/>
      <sheetName val="F3.7 FY24"/>
      <sheetName val="F3.7 FY25"/>
      <sheetName val="F3.8"/>
      <sheetName val="F3.9"/>
      <sheetName val="F4.1 "/>
      <sheetName val="F4.1 FY19"/>
      <sheetName val="F4.1 FY20"/>
      <sheetName val="F4.1 FY24."/>
      <sheetName val="F4.1 FY24"/>
      <sheetName val="F4.1 FY25."/>
      <sheetName val="F4.2"/>
      <sheetName val="F4.3"/>
      <sheetName val="F5.1"/>
      <sheetName val="F5.2"/>
      <sheetName val="F5.3 FY21 "/>
      <sheetName val="F5.3 FY23"/>
      <sheetName val="F5.3 BESL FY23"/>
      <sheetName val="F5.3 KEDL FY23"/>
      <sheetName val="F5.3 FY24"/>
      <sheetName val="F5.3a FY24"/>
      <sheetName val="F5.3 FY25"/>
      <sheetName val="F5.3a FY25"/>
      <sheetName val="F5.4 FY24."/>
      <sheetName val="F5.4 FY24 "/>
      <sheetName val="F5.4 FY25"/>
      <sheetName val="F5.4 FY21-"/>
      <sheetName val="F6.1"/>
      <sheetName val="F6.2 "/>
      <sheetName val="F6.3"/>
      <sheetName val="F7.1 FY23"/>
      <sheetName val="F7.1 FY24"/>
      <sheetName val="F7.1 FY25"/>
      <sheetName val="F7.2"/>
      <sheetName val="F7.3"/>
      <sheetName val="F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90B3-83BB-4F42-AE1E-28C2BB494E87}">
  <sheetPr>
    <tabColor rgb="FF92D050"/>
  </sheetPr>
  <dimension ref="A1:XFD324"/>
  <sheetViews>
    <sheetView showGridLines="0" tabSelected="1" zoomScale="85" zoomScaleNormal="70" zoomScaleSheetLayoutView="75" zoomScalePageLayoutView="50" workbookViewId="0">
      <pane xSplit="2" ySplit="10" topLeftCell="C76" activePane="bottomRight" state="frozen"/>
      <selection pane="topRight" activeCell="C1" sqref="C1"/>
      <selection pane="bottomLeft" activeCell="A11" sqref="A11"/>
      <selection pane="bottomRight" activeCell="A86" sqref="A86:XFD86"/>
    </sheetView>
  </sheetViews>
  <sheetFormatPr baseColWidth="10" defaultColWidth="7.6640625" defaultRowHeight="16" x14ac:dyDescent="0.2"/>
  <cols>
    <col min="1" max="1" width="7.83203125" style="1" customWidth="1"/>
    <col min="2" max="2" width="53.6640625" style="15" bestFit="1" customWidth="1"/>
    <col min="3" max="3" width="13" style="18" customWidth="1"/>
    <col min="4" max="4" width="10.83203125" style="18" customWidth="1"/>
    <col min="5" max="5" width="29.33203125" style="1" bestFit="1" customWidth="1"/>
    <col min="6" max="6" width="12.33203125" style="18" customWidth="1"/>
    <col min="7" max="7" width="29.1640625" style="10" bestFit="1" customWidth="1"/>
    <col min="8" max="8" width="17.6640625" style="10" hidden="1" customWidth="1"/>
    <col min="9" max="9" width="39.1640625" style="11" bestFit="1" customWidth="1"/>
    <col min="10" max="10" width="29.1640625" style="20" hidden="1" customWidth="1"/>
    <col min="11" max="11" width="17.6640625" style="10" hidden="1" customWidth="1"/>
    <col min="12" max="12" width="30.83203125" style="20" bestFit="1" customWidth="1"/>
    <col min="13" max="13" width="11.33203125" style="10" hidden="1" customWidth="1"/>
    <col min="14" max="14" width="25.6640625" style="10" hidden="1" customWidth="1"/>
    <col min="15" max="15" width="31" style="11" bestFit="1" customWidth="1"/>
    <col min="16" max="16" width="18.1640625" style="11" bestFit="1" customWidth="1"/>
    <col min="17" max="17" width="13.1640625" style="14" bestFit="1" customWidth="1"/>
    <col min="18" max="18" width="13.6640625" style="14" customWidth="1"/>
    <col min="19" max="19" width="17.83203125" style="14" customWidth="1"/>
    <col min="20" max="16384" width="7.6640625" style="14"/>
  </cols>
  <sheetData>
    <row r="1" spans="1:20" ht="17.25" customHeight="1" thickBot="1" x14ac:dyDescent="0.25">
      <c r="B1" s="2"/>
      <c r="C1" s="3"/>
      <c r="D1" s="3"/>
      <c r="E1" s="4"/>
      <c r="F1" s="5" t="s">
        <v>0</v>
      </c>
      <c r="G1" s="6"/>
      <c r="H1" s="7"/>
      <c r="I1" s="8"/>
      <c r="J1" s="9"/>
      <c r="K1" s="7"/>
      <c r="L1" s="9"/>
      <c r="M1" s="7"/>
      <c r="P1" s="12"/>
      <c r="Q1" s="13"/>
      <c r="R1" s="13"/>
      <c r="S1" s="13"/>
      <c r="T1" s="13"/>
    </row>
    <row r="2" spans="1:20" x14ac:dyDescent="0.2">
      <c r="C2" s="16"/>
      <c r="D2" s="16"/>
      <c r="E2" s="17"/>
      <c r="G2" s="19"/>
      <c r="H2" s="19"/>
      <c r="K2" s="19"/>
      <c r="M2" s="19"/>
    </row>
    <row r="3" spans="1:20" ht="18" customHeight="1" x14ac:dyDescent="0.2">
      <c r="E3" s="21" t="s">
        <v>1</v>
      </c>
      <c r="F3" s="21"/>
      <c r="G3" s="21"/>
      <c r="I3" s="9"/>
      <c r="J3" s="9"/>
      <c r="K3" s="7"/>
      <c r="N3" s="7"/>
      <c r="O3" s="9"/>
      <c r="P3" s="9"/>
      <c r="Q3" s="22"/>
      <c r="R3" s="22"/>
      <c r="S3" s="22"/>
      <c r="T3" s="22"/>
    </row>
    <row r="4" spans="1:20" x14ac:dyDescent="0.2">
      <c r="E4" s="23" t="s">
        <v>2</v>
      </c>
      <c r="F4" s="24" t="s">
        <v>3</v>
      </c>
      <c r="I4" s="9"/>
    </row>
    <row r="5" spans="1:20" x14ac:dyDescent="0.2">
      <c r="E5" s="23" t="s">
        <v>4</v>
      </c>
      <c r="F5" s="24" t="s">
        <v>5</v>
      </c>
    </row>
    <row r="6" spans="1:20" x14ac:dyDescent="0.2">
      <c r="B6" s="25"/>
      <c r="E6" s="15"/>
      <c r="F6" s="24"/>
    </row>
    <row r="7" spans="1:20" x14ac:dyDescent="0.2">
      <c r="C7" s="16"/>
      <c r="D7" s="16"/>
      <c r="E7" s="26" t="s">
        <v>6</v>
      </c>
      <c r="F7" s="27" t="s">
        <v>7</v>
      </c>
      <c r="M7" s="19"/>
      <c r="N7" s="19"/>
    </row>
    <row r="8" spans="1:20" ht="17" thickBot="1" x14ac:dyDescent="0.25">
      <c r="B8" s="25"/>
      <c r="C8" s="8"/>
      <c r="D8" s="8"/>
      <c r="E8" s="28"/>
      <c r="F8" s="8"/>
      <c r="G8" s="29"/>
      <c r="H8" s="29"/>
      <c r="K8" s="19"/>
      <c r="M8" s="19"/>
      <c r="N8" s="19"/>
    </row>
    <row r="9" spans="1:20" s="36" customFormat="1" ht="68.25" customHeight="1" x14ac:dyDescent="0.2">
      <c r="A9" s="30" t="s">
        <v>8</v>
      </c>
      <c r="B9" s="31" t="s">
        <v>9</v>
      </c>
      <c r="C9" s="32" t="s">
        <v>10</v>
      </c>
      <c r="D9" s="32" t="s">
        <v>11</v>
      </c>
      <c r="E9" s="32" t="s">
        <v>12</v>
      </c>
      <c r="F9" s="32" t="s">
        <v>13</v>
      </c>
      <c r="G9" s="33" t="s">
        <v>14</v>
      </c>
      <c r="H9" s="34" t="s">
        <v>15</v>
      </c>
      <c r="I9" s="33" t="s">
        <v>16</v>
      </c>
      <c r="J9" s="33" t="s">
        <v>17</v>
      </c>
      <c r="K9" s="33" t="s">
        <v>18</v>
      </c>
      <c r="L9" s="33" t="s">
        <v>19</v>
      </c>
      <c r="M9" s="33" t="s">
        <v>20</v>
      </c>
      <c r="N9" s="33" t="s">
        <v>21</v>
      </c>
      <c r="O9" s="33" t="s">
        <v>22</v>
      </c>
      <c r="P9" s="35" t="s">
        <v>23</v>
      </c>
    </row>
    <row r="10" spans="1:20" s="36" customFormat="1" ht="21.75" customHeight="1" x14ac:dyDescent="0.2">
      <c r="A10" s="37">
        <v>1</v>
      </c>
      <c r="B10" s="38">
        <v>2</v>
      </c>
      <c r="C10" s="38">
        <v>3</v>
      </c>
      <c r="D10" s="38">
        <v>4</v>
      </c>
      <c r="E10" s="38">
        <v>5</v>
      </c>
      <c r="F10" s="38">
        <v>6</v>
      </c>
      <c r="G10" s="38">
        <v>7</v>
      </c>
      <c r="H10" s="38">
        <v>8</v>
      </c>
      <c r="I10" s="38">
        <v>9</v>
      </c>
      <c r="J10" s="38">
        <v>10</v>
      </c>
      <c r="K10" s="38">
        <v>11</v>
      </c>
      <c r="L10" s="38">
        <v>12</v>
      </c>
      <c r="M10" s="38">
        <v>13</v>
      </c>
      <c r="N10" s="38">
        <v>14</v>
      </c>
      <c r="O10" s="38">
        <v>15</v>
      </c>
      <c r="P10" s="39">
        <v>16</v>
      </c>
    </row>
    <row r="11" spans="1:20" ht="18" customHeight="1" x14ac:dyDescent="0.2">
      <c r="A11" s="40" t="s">
        <v>24</v>
      </c>
      <c r="B11" s="41" t="s">
        <v>25</v>
      </c>
      <c r="C11" s="42"/>
      <c r="D11" s="42"/>
      <c r="E11" s="43"/>
      <c r="F11" s="42"/>
      <c r="G11" s="44"/>
      <c r="H11" s="44"/>
      <c r="I11" s="45"/>
      <c r="J11" s="46"/>
      <c r="K11" s="44"/>
      <c r="L11" s="46"/>
      <c r="M11" s="44"/>
      <c r="N11" s="44"/>
      <c r="O11" s="45"/>
      <c r="P11" s="47"/>
      <c r="R11" s="48"/>
    </row>
    <row r="12" spans="1:20" ht="18" customHeight="1" x14ac:dyDescent="0.2">
      <c r="A12" s="49">
        <v>1</v>
      </c>
      <c r="B12" s="50" t="s">
        <v>26</v>
      </c>
      <c r="C12" s="51">
        <v>419.33</v>
      </c>
      <c r="D12" s="52">
        <v>0.1981</v>
      </c>
      <c r="E12" s="53">
        <v>0.4027</v>
      </c>
      <c r="F12" s="54">
        <v>33.451996237099998</v>
      </c>
      <c r="G12" s="55">
        <v>0</v>
      </c>
      <c r="H12" s="55" t="s">
        <v>27</v>
      </c>
      <c r="I12" s="55">
        <v>3.5855937153800004</v>
      </c>
      <c r="J12" s="56">
        <v>3.1347667617185086E-4</v>
      </c>
      <c r="K12" s="57">
        <v>0</v>
      </c>
      <c r="L12" s="55">
        <v>1.1239999999999999E-4</v>
      </c>
      <c r="M12" s="58" t="s">
        <v>27</v>
      </c>
      <c r="N12" s="58" t="s">
        <v>27</v>
      </c>
      <c r="O12" s="59">
        <v>3.5857061153800003</v>
      </c>
      <c r="P12" s="60">
        <v>10.000313476676173</v>
      </c>
      <c r="Q12" s="61"/>
      <c r="R12" s="48"/>
    </row>
    <row r="13" spans="1:20" ht="18" customHeight="1" x14ac:dyDescent="0.2">
      <c r="A13" s="49">
        <v>2</v>
      </c>
      <c r="B13" s="50" t="s">
        <v>28</v>
      </c>
      <c r="C13" s="51">
        <v>663.36</v>
      </c>
      <c r="D13" s="52">
        <v>9.1999999999999998E-2</v>
      </c>
      <c r="E13" s="53">
        <v>0.4027</v>
      </c>
      <c r="F13" s="54">
        <v>24.576426624</v>
      </c>
      <c r="G13" s="55">
        <v>0</v>
      </c>
      <c r="H13" s="55" t="s">
        <v>27</v>
      </c>
      <c r="I13" s="55">
        <v>7.4120182582500007</v>
      </c>
      <c r="J13" s="56">
        <v>5.0149633615144632E-3</v>
      </c>
      <c r="K13" s="57">
        <v>1</v>
      </c>
      <c r="L13" s="55">
        <v>3.7171000000000001E-3</v>
      </c>
      <c r="M13" s="58"/>
      <c r="N13" s="58"/>
      <c r="O13" s="59">
        <v>7.415735358250001</v>
      </c>
      <c r="P13" s="60">
        <v>10.005014963361514</v>
      </c>
      <c r="Q13" s="61"/>
      <c r="R13" s="48"/>
    </row>
    <row r="14" spans="1:20" ht="18" customHeight="1" x14ac:dyDescent="0.2">
      <c r="A14" s="49">
        <v>3</v>
      </c>
      <c r="B14" s="50" t="s">
        <v>29</v>
      </c>
      <c r="C14" s="51">
        <v>829.76</v>
      </c>
      <c r="D14" s="52">
        <v>9.2799999999999994E-2</v>
      </c>
      <c r="E14" s="53">
        <v>0.4027</v>
      </c>
      <c r="F14" s="54">
        <v>31.0085958656</v>
      </c>
      <c r="G14" s="55">
        <v>0</v>
      </c>
      <c r="H14" s="55" t="s">
        <v>27</v>
      </c>
      <c r="I14" s="55">
        <v>0.54727936951999989</v>
      </c>
      <c r="J14" s="56">
        <v>5.9825021412219528E-2</v>
      </c>
      <c r="K14" s="57">
        <v>2</v>
      </c>
      <c r="L14" s="55">
        <v>3.2740999999999998E-3</v>
      </c>
      <c r="M14" s="58"/>
      <c r="N14" s="58"/>
      <c r="O14" s="59">
        <v>0.55055346951999984</v>
      </c>
      <c r="P14" s="60">
        <v>10.05982502141222</v>
      </c>
      <c r="Q14" s="61"/>
      <c r="R14" s="48"/>
    </row>
    <row r="15" spans="1:20" ht="18" customHeight="1" x14ac:dyDescent="0.2">
      <c r="A15" s="49">
        <v>4</v>
      </c>
      <c r="B15" s="50" t="s">
        <v>30</v>
      </c>
      <c r="C15" s="51">
        <v>420</v>
      </c>
      <c r="D15" s="52">
        <v>4.7599999999999996E-2</v>
      </c>
      <c r="E15" s="53">
        <v>0.4027</v>
      </c>
      <c r="F15" s="54">
        <v>8.0507783999999987</v>
      </c>
      <c r="G15" s="55">
        <v>1.2532829999999999</v>
      </c>
      <c r="H15" s="55" t="s">
        <v>27</v>
      </c>
      <c r="I15" s="55">
        <v>-6.540504401000001E-2</v>
      </c>
      <c r="J15" s="56">
        <v>-185.71307739113922</v>
      </c>
      <c r="K15" s="57">
        <v>3</v>
      </c>
      <c r="L15" s="55">
        <v>1.2146572</v>
      </c>
      <c r="M15" s="58"/>
      <c r="N15" s="58"/>
      <c r="O15" s="59">
        <v>1.14925215599</v>
      </c>
      <c r="P15" s="60">
        <v>-175.71307739113922</v>
      </c>
      <c r="Q15" s="61">
        <f t="shared" ref="Q15:Q33" si="0">O15*10/G15</f>
        <v>9.1699333350089329</v>
      </c>
      <c r="R15" s="48"/>
    </row>
    <row r="16" spans="1:20" ht="18" customHeight="1" x14ac:dyDescent="0.2">
      <c r="A16" s="49">
        <v>5</v>
      </c>
      <c r="B16" s="50" t="s">
        <v>31</v>
      </c>
      <c r="C16" s="51">
        <v>420</v>
      </c>
      <c r="D16" s="52">
        <v>9.0500000000000011E-2</v>
      </c>
      <c r="E16" s="53">
        <v>0.4027</v>
      </c>
      <c r="F16" s="54">
        <v>15.306627000000002</v>
      </c>
      <c r="G16" s="55">
        <v>74.841999999999999</v>
      </c>
      <c r="H16" s="55" t="s">
        <v>27</v>
      </c>
      <c r="I16" s="55">
        <v>10.39334230945</v>
      </c>
      <c r="J16" s="56">
        <v>32.005334578227988</v>
      </c>
      <c r="K16" s="57">
        <v>4</v>
      </c>
      <c r="L16" s="55">
        <v>33.264239799999999</v>
      </c>
      <c r="M16" s="58"/>
      <c r="N16" s="58"/>
      <c r="O16" s="59">
        <v>43.657582109449997</v>
      </c>
      <c r="P16" s="60">
        <v>42.005334578227988</v>
      </c>
      <c r="Q16" s="61">
        <f t="shared" si="0"/>
        <v>5.833299766100585</v>
      </c>
      <c r="R16" s="48"/>
    </row>
    <row r="17" spans="1:18" ht="18" customHeight="1" x14ac:dyDescent="0.2">
      <c r="A17" s="49">
        <v>6</v>
      </c>
      <c r="B17" s="50" t="s">
        <v>32</v>
      </c>
      <c r="C17" s="51">
        <v>210</v>
      </c>
      <c r="D17" s="52">
        <v>0.10949999999999999</v>
      </c>
      <c r="E17" s="53">
        <v>0.4027</v>
      </c>
      <c r="F17" s="54">
        <v>9.2600864999999999</v>
      </c>
      <c r="G17" s="55">
        <v>51.950423999999998</v>
      </c>
      <c r="H17" s="55" t="s">
        <v>27</v>
      </c>
      <c r="I17" s="55">
        <v>6.9664389483099995</v>
      </c>
      <c r="J17" s="56">
        <v>34.684212377776788</v>
      </c>
      <c r="K17" s="57">
        <v>5</v>
      </c>
      <c r="L17" s="55">
        <v>24.162544799999999</v>
      </c>
      <c r="M17" s="58"/>
      <c r="N17" s="58"/>
      <c r="O17" s="59">
        <v>31.128983748309999</v>
      </c>
      <c r="P17" s="60">
        <v>44.684212377776788</v>
      </c>
      <c r="Q17" s="61">
        <f t="shared" si="0"/>
        <v>5.9920557622994561</v>
      </c>
      <c r="R17" s="48"/>
    </row>
    <row r="18" spans="1:18" ht="18" customHeight="1" x14ac:dyDescent="0.2">
      <c r="A18" s="49">
        <v>7</v>
      </c>
      <c r="B18" s="62" t="s">
        <v>33</v>
      </c>
      <c r="C18" s="51">
        <v>500</v>
      </c>
      <c r="D18" s="52">
        <v>0.13</v>
      </c>
      <c r="E18" s="53">
        <v>0.4027</v>
      </c>
      <c r="F18" s="54">
        <v>26.1755</v>
      </c>
      <c r="G18" s="55">
        <v>131.00609399999999</v>
      </c>
      <c r="H18" s="55" t="s">
        <v>27</v>
      </c>
      <c r="I18" s="55">
        <v>34.447600481160002</v>
      </c>
      <c r="J18" s="56">
        <v>17.242253936521472</v>
      </c>
      <c r="K18" s="57">
        <v>6</v>
      </c>
      <c r="L18" s="55">
        <v>59.395427499999997</v>
      </c>
      <c r="M18" s="58"/>
      <c r="N18" s="58"/>
      <c r="O18" s="59">
        <v>93.843027981159992</v>
      </c>
      <c r="P18" s="60">
        <v>27.242253936521472</v>
      </c>
      <c r="Q18" s="61">
        <f t="shared" si="0"/>
        <v>7.1632566940863072</v>
      </c>
      <c r="R18" s="48"/>
    </row>
    <row r="19" spans="1:18" ht="18" customHeight="1" x14ac:dyDescent="0.2">
      <c r="A19" s="49">
        <v>8</v>
      </c>
      <c r="B19" s="50" t="s">
        <v>34</v>
      </c>
      <c r="C19" s="51">
        <v>0</v>
      </c>
      <c r="D19" s="52">
        <v>6.8999999999999999E-3</v>
      </c>
      <c r="E19" s="53">
        <v>0.4027</v>
      </c>
      <c r="F19" s="54">
        <v>0</v>
      </c>
      <c r="G19" s="55">
        <v>0</v>
      </c>
      <c r="H19" s="55" t="s">
        <v>27</v>
      </c>
      <c r="I19" s="55">
        <v>0.32209599999999999</v>
      </c>
      <c r="J19" s="56">
        <v>7.1812006358352782</v>
      </c>
      <c r="K19" s="57">
        <v>7</v>
      </c>
      <c r="L19" s="55">
        <v>0.2313036</v>
      </c>
      <c r="M19" s="58"/>
      <c r="N19" s="58"/>
      <c r="O19" s="59">
        <v>0.55339959999999999</v>
      </c>
      <c r="P19" s="60">
        <v>17.181200635835278</v>
      </c>
      <c r="Q19" s="61"/>
      <c r="R19" s="48"/>
    </row>
    <row r="20" spans="1:18" ht="18" customHeight="1" x14ac:dyDescent="0.2">
      <c r="A20" s="49">
        <v>9</v>
      </c>
      <c r="B20" s="50" t="s">
        <v>35</v>
      </c>
      <c r="C20" s="51">
        <v>0</v>
      </c>
      <c r="D20" s="52">
        <v>3.04E-2</v>
      </c>
      <c r="E20" s="53">
        <v>0.4027</v>
      </c>
      <c r="F20" s="54">
        <v>0</v>
      </c>
      <c r="G20" s="55">
        <v>50.364533999999999</v>
      </c>
      <c r="H20" s="55" t="s">
        <v>27</v>
      </c>
      <c r="I20" s="55">
        <v>7.0583691469467995</v>
      </c>
      <c r="J20" s="56">
        <v>27.670443119921465</v>
      </c>
      <c r="K20" s="57">
        <v>8</v>
      </c>
      <c r="L20" s="55">
        <v>19.530820200000001</v>
      </c>
      <c r="M20" s="58"/>
      <c r="N20" s="58"/>
      <c r="O20" s="59">
        <v>26.589189346946799</v>
      </c>
      <c r="P20" s="60">
        <v>37.670443119921458</v>
      </c>
      <c r="Q20" s="61">
        <f t="shared" si="0"/>
        <v>5.2793478337249784</v>
      </c>
      <c r="R20" s="48"/>
    </row>
    <row r="21" spans="1:18" ht="18" customHeight="1" x14ac:dyDescent="0.2">
      <c r="A21" s="49">
        <v>10</v>
      </c>
      <c r="B21" s="50" t="s">
        <v>36</v>
      </c>
      <c r="C21" s="51">
        <v>1500</v>
      </c>
      <c r="D21" s="52">
        <v>4.87E-2</v>
      </c>
      <c r="E21" s="53">
        <v>0.4027</v>
      </c>
      <c r="F21" s="54">
        <v>29.417234999999998</v>
      </c>
      <c r="G21" s="55">
        <v>239.50759300000001</v>
      </c>
      <c r="H21" s="55" t="s">
        <v>27</v>
      </c>
      <c r="I21" s="55">
        <v>26.189329168527699</v>
      </c>
      <c r="J21" s="56">
        <v>34.135547659400316</v>
      </c>
      <c r="K21" s="57">
        <v>9</v>
      </c>
      <c r="L21" s="55">
        <v>89.398709400000001</v>
      </c>
      <c r="M21" s="58"/>
      <c r="N21" s="58"/>
      <c r="O21" s="59">
        <v>115.58803856852771</v>
      </c>
      <c r="P21" s="60">
        <v>44.135547659400316</v>
      </c>
      <c r="Q21" s="61">
        <f t="shared" si="0"/>
        <v>4.8260699011963144</v>
      </c>
      <c r="R21" s="48"/>
    </row>
    <row r="22" spans="1:18" ht="18" customHeight="1" x14ac:dyDescent="0.2">
      <c r="A22" s="49">
        <v>11</v>
      </c>
      <c r="B22" s="50" t="s">
        <v>37</v>
      </c>
      <c r="C22" s="51">
        <v>0</v>
      </c>
      <c r="D22" s="52">
        <v>0.107</v>
      </c>
      <c r="E22" s="53">
        <v>0.4027</v>
      </c>
      <c r="F22" s="54">
        <v>0</v>
      </c>
      <c r="G22" s="55">
        <v>129.06393800000001</v>
      </c>
      <c r="H22" s="55" t="s">
        <v>27</v>
      </c>
      <c r="I22" s="55">
        <v>40.304059899999999</v>
      </c>
      <c r="J22" s="56">
        <v>7.824020924502447</v>
      </c>
      <c r="K22" s="57">
        <v>10</v>
      </c>
      <c r="L22" s="55">
        <v>31.533980799999998</v>
      </c>
      <c r="M22" s="58"/>
      <c r="N22" s="58"/>
      <c r="O22" s="59">
        <v>71.838040699999993</v>
      </c>
      <c r="P22" s="60">
        <v>17.824020924502445</v>
      </c>
      <c r="Q22" s="61">
        <f t="shared" si="0"/>
        <v>5.5660815726853139</v>
      </c>
      <c r="R22" s="48"/>
    </row>
    <row r="23" spans="1:18" ht="18" customHeight="1" x14ac:dyDescent="0.2">
      <c r="A23" s="49">
        <v>12</v>
      </c>
      <c r="B23" s="50" t="s">
        <v>38</v>
      </c>
      <c r="C23" s="51"/>
      <c r="D23" s="52"/>
      <c r="E23" s="53">
        <v>0.4027</v>
      </c>
      <c r="F23" s="54">
        <v>0</v>
      </c>
      <c r="G23" s="55">
        <v>375.395692</v>
      </c>
      <c r="H23" s="55" t="s">
        <v>27</v>
      </c>
      <c r="I23" s="55">
        <v>47.906210199999997</v>
      </c>
      <c r="J23" s="56">
        <v>38.747013471752354</v>
      </c>
      <c r="K23" s="57">
        <v>11</v>
      </c>
      <c r="L23" s="55">
        <v>185.62225720000001</v>
      </c>
      <c r="M23" s="58"/>
      <c r="N23" s="58"/>
      <c r="O23" s="59">
        <v>233.52846740000001</v>
      </c>
      <c r="P23" s="60">
        <v>48.747013471752361</v>
      </c>
      <c r="Q23" s="61">
        <f t="shared" si="0"/>
        <v>6.2208616768036862</v>
      </c>
      <c r="R23" s="48"/>
    </row>
    <row r="24" spans="1:18" ht="18" customHeight="1" x14ac:dyDescent="0.2">
      <c r="A24" s="49">
        <v>13</v>
      </c>
      <c r="B24" s="50" t="s">
        <v>39</v>
      </c>
      <c r="C24" s="51">
        <v>0</v>
      </c>
      <c r="D24" s="52">
        <v>4.8000000000000001E-2</v>
      </c>
      <c r="E24" s="53">
        <v>0.4027</v>
      </c>
      <c r="F24" s="54">
        <v>0</v>
      </c>
      <c r="G24" s="55">
        <v>4.0777609999999997</v>
      </c>
      <c r="H24" s="55" t="s">
        <v>27</v>
      </c>
      <c r="I24" s="55">
        <v>0</v>
      </c>
      <c r="J24" s="56">
        <v>0</v>
      </c>
      <c r="K24" s="57">
        <v>12</v>
      </c>
      <c r="L24" s="55">
        <v>4.2741604000000004</v>
      </c>
      <c r="M24" s="58"/>
      <c r="N24" s="58"/>
      <c r="O24" s="59">
        <v>4.2741604000000004</v>
      </c>
      <c r="P24" s="60">
        <v>0</v>
      </c>
      <c r="Q24" s="61">
        <f t="shared" si="0"/>
        <v>10.481635387655139</v>
      </c>
      <c r="R24" s="48"/>
    </row>
    <row r="25" spans="1:18" ht="18" customHeight="1" x14ac:dyDescent="0.2">
      <c r="A25" s="49">
        <v>14</v>
      </c>
      <c r="B25" s="50" t="s">
        <v>40</v>
      </c>
      <c r="C25" s="51">
        <v>1000</v>
      </c>
      <c r="D25" s="52">
        <v>9.5000000000000001E-2</v>
      </c>
      <c r="E25" s="53">
        <v>0.4027</v>
      </c>
      <c r="F25" s="54">
        <v>38.256500000000003</v>
      </c>
      <c r="G25" s="55">
        <v>249.225493</v>
      </c>
      <c r="H25" s="55" t="s">
        <v>27</v>
      </c>
      <c r="I25" s="55">
        <v>21.703884852510001</v>
      </c>
      <c r="J25" s="56">
        <v>18.015660221989279</v>
      </c>
      <c r="K25" s="57">
        <v>13</v>
      </c>
      <c r="L25" s="55">
        <v>39.100981500000003</v>
      </c>
      <c r="M25" s="58"/>
      <c r="N25" s="58"/>
      <c r="O25" s="59">
        <v>60.804866352510004</v>
      </c>
      <c r="P25" s="60">
        <v>28.015660221989279</v>
      </c>
      <c r="Q25" s="61">
        <f t="shared" si="0"/>
        <v>2.4397530774474183</v>
      </c>
      <c r="R25" s="48"/>
    </row>
    <row r="26" spans="1:18" ht="18" customHeight="1" x14ac:dyDescent="0.2">
      <c r="A26" s="49">
        <v>15</v>
      </c>
      <c r="B26" s="50" t="s">
        <v>41</v>
      </c>
      <c r="C26" s="51">
        <v>1000</v>
      </c>
      <c r="D26" s="52">
        <v>0.1</v>
      </c>
      <c r="E26" s="53">
        <v>0.4027</v>
      </c>
      <c r="F26" s="54">
        <v>40.270000000000003</v>
      </c>
      <c r="G26" s="55">
        <v>308.08153900000002</v>
      </c>
      <c r="H26" s="55" t="s">
        <v>27</v>
      </c>
      <c r="I26" s="55">
        <v>20.875387019400002</v>
      </c>
      <c r="J26" s="56">
        <v>25.411428947737271</v>
      </c>
      <c r="K26" s="57">
        <v>14</v>
      </c>
      <c r="L26" s="55">
        <v>53.047341400000001</v>
      </c>
      <c r="M26" s="58"/>
      <c r="N26" s="58"/>
      <c r="O26" s="59">
        <v>73.922728419400002</v>
      </c>
      <c r="P26" s="60">
        <v>35.411428947737271</v>
      </c>
      <c r="Q26" s="61">
        <f t="shared" si="0"/>
        <v>2.3994533609298805</v>
      </c>
      <c r="R26" s="48"/>
    </row>
    <row r="27" spans="1:18" ht="18" customHeight="1" x14ac:dyDescent="0.2">
      <c r="A27" s="49">
        <v>16</v>
      </c>
      <c r="B27" s="50" t="s">
        <v>42</v>
      </c>
      <c r="C27" s="51">
        <v>1000</v>
      </c>
      <c r="D27" s="52">
        <v>0.1152</v>
      </c>
      <c r="E27" s="53">
        <v>0.4027</v>
      </c>
      <c r="F27" s="54">
        <v>46.391040000000004</v>
      </c>
      <c r="G27" s="55">
        <v>333.60422</v>
      </c>
      <c r="H27" s="55" t="s">
        <v>27</v>
      </c>
      <c r="I27" s="55">
        <v>49.78439599747</v>
      </c>
      <c r="J27" s="56">
        <v>10.961403348706538</v>
      </c>
      <c r="K27" s="57">
        <v>15</v>
      </c>
      <c r="L27" s="55">
        <v>54.570684499999999</v>
      </c>
      <c r="M27" s="58"/>
      <c r="N27" s="58"/>
      <c r="O27" s="59">
        <v>104.35508049747</v>
      </c>
      <c r="P27" s="60">
        <v>20.961403348706536</v>
      </c>
      <c r="Q27" s="61">
        <f t="shared" si="0"/>
        <v>3.1281103247875581</v>
      </c>
      <c r="R27" s="48"/>
    </row>
    <row r="28" spans="1:18" ht="18" customHeight="1" x14ac:dyDescent="0.2">
      <c r="A28" s="49">
        <v>17</v>
      </c>
      <c r="B28" s="50" t="s">
        <v>43</v>
      </c>
      <c r="C28" s="51">
        <v>2000</v>
      </c>
      <c r="D28" s="52">
        <v>0.15</v>
      </c>
      <c r="E28" s="53">
        <v>0.4027</v>
      </c>
      <c r="F28" s="54">
        <v>120.81</v>
      </c>
      <c r="G28" s="55">
        <v>827.77581599999996</v>
      </c>
      <c r="H28" s="55" t="s">
        <v>27</v>
      </c>
      <c r="I28" s="55">
        <v>53.473834340300002</v>
      </c>
      <c r="J28" s="56">
        <v>25.021731609614989</v>
      </c>
      <c r="K28" s="57">
        <v>16</v>
      </c>
      <c r="L28" s="55">
        <v>133.80079309999999</v>
      </c>
      <c r="M28" s="58"/>
      <c r="N28" s="58"/>
      <c r="O28" s="59">
        <v>187.27462744029998</v>
      </c>
      <c r="P28" s="60">
        <v>35.021731609614982</v>
      </c>
      <c r="Q28" s="61">
        <f t="shared" si="0"/>
        <v>2.2623834113112093</v>
      </c>
      <c r="R28" s="48"/>
    </row>
    <row r="29" spans="1:18" ht="18" customHeight="1" x14ac:dyDescent="0.2">
      <c r="A29" s="49">
        <v>18</v>
      </c>
      <c r="B29" s="62" t="s">
        <v>44</v>
      </c>
      <c r="C29" s="51">
        <v>8</v>
      </c>
      <c r="D29" s="52"/>
      <c r="E29" s="53">
        <v>0.4027</v>
      </c>
      <c r="F29" s="54">
        <v>0</v>
      </c>
      <c r="G29" s="55">
        <v>2.8159209999999999</v>
      </c>
      <c r="H29" s="55" t="s">
        <v>27</v>
      </c>
      <c r="I29" s="55">
        <v>0</v>
      </c>
      <c r="J29" s="56">
        <v>0</v>
      </c>
      <c r="K29" s="57">
        <v>17</v>
      </c>
      <c r="L29" s="55">
        <v>1.4197219000000001</v>
      </c>
      <c r="M29" s="58"/>
      <c r="N29" s="58"/>
      <c r="O29" s="59">
        <v>1.4197219000000001</v>
      </c>
      <c r="P29" s="60">
        <v>0</v>
      </c>
      <c r="Q29" s="61">
        <f t="shared" si="0"/>
        <v>5.0417675069719641</v>
      </c>
      <c r="R29" s="48"/>
    </row>
    <row r="30" spans="1:18" ht="18" customHeight="1" x14ac:dyDescent="0.2">
      <c r="A30" s="49">
        <v>19</v>
      </c>
      <c r="B30" s="50" t="s">
        <v>45</v>
      </c>
      <c r="C30" s="51">
        <v>1320</v>
      </c>
      <c r="D30" s="52">
        <v>7.8204081632653064E-2</v>
      </c>
      <c r="E30" s="53">
        <v>0.4027</v>
      </c>
      <c r="F30" s="54">
        <v>41.570474448979589</v>
      </c>
      <c r="G30" s="55">
        <v>191.53396900000001</v>
      </c>
      <c r="H30" s="55" t="s">
        <v>27</v>
      </c>
      <c r="I30" s="55">
        <v>33.540605427429995</v>
      </c>
      <c r="J30" s="56">
        <v>22.630266935469564</v>
      </c>
      <c r="K30" s="57">
        <v>18</v>
      </c>
      <c r="L30" s="55">
        <v>75.903285400000001</v>
      </c>
      <c r="M30" s="58"/>
      <c r="N30" s="58"/>
      <c r="O30" s="59">
        <v>109.44389082743</v>
      </c>
      <c r="P30" s="60">
        <v>32.630266935469564</v>
      </c>
      <c r="Q30" s="61">
        <f t="shared" si="0"/>
        <v>5.7140720990034932</v>
      </c>
      <c r="R30" s="48"/>
    </row>
    <row r="31" spans="1:18" s="71" customFormat="1" ht="18" customHeight="1" x14ac:dyDescent="0.2">
      <c r="A31" s="63"/>
      <c r="B31" s="64" t="s">
        <v>46</v>
      </c>
      <c r="C31" s="65">
        <v>11290.45</v>
      </c>
      <c r="D31" s="66"/>
      <c r="E31" s="67"/>
      <c r="F31" s="65">
        <v>464.54526007567966</v>
      </c>
      <c r="G31" s="65">
        <v>2970.4982769999997</v>
      </c>
      <c r="H31" s="68"/>
      <c r="I31" s="68">
        <v>364.44504009064451</v>
      </c>
      <c r="J31" s="69">
        <v>22.128933682275203</v>
      </c>
      <c r="K31" s="57"/>
      <c r="L31" s="68">
        <v>806.47801230000005</v>
      </c>
      <c r="M31" s="68">
        <v>0</v>
      </c>
      <c r="N31" s="68">
        <v>0</v>
      </c>
      <c r="O31" s="68">
        <v>1170.9230523906447</v>
      </c>
      <c r="P31" s="70">
        <v>32.128933682275203</v>
      </c>
      <c r="Q31" s="61">
        <f t="shared" si="0"/>
        <v>3.9418405371815157</v>
      </c>
      <c r="R31" s="48"/>
    </row>
    <row r="32" spans="1:18" ht="18" customHeight="1" x14ac:dyDescent="0.2">
      <c r="A32" s="72"/>
      <c r="B32" s="73" t="s">
        <v>47</v>
      </c>
      <c r="C32" s="51"/>
      <c r="D32" s="52"/>
      <c r="E32" s="53"/>
      <c r="F32" s="54"/>
      <c r="H32" s="57"/>
      <c r="I32" s="55">
        <v>26.088155499999999</v>
      </c>
      <c r="J32" s="56"/>
      <c r="K32" s="57"/>
      <c r="L32" s="55">
        <v>37.202169699999999</v>
      </c>
      <c r="M32" s="58"/>
      <c r="N32" s="58"/>
      <c r="O32" s="59">
        <v>63.290325199999998</v>
      </c>
      <c r="P32" s="60"/>
      <c r="Q32" s="61"/>
      <c r="R32" s="48"/>
    </row>
    <row r="33" spans="1:18" s="71" customFormat="1" ht="18" customHeight="1" x14ac:dyDescent="0.2">
      <c r="A33" s="63"/>
      <c r="B33" s="64" t="s">
        <v>48</v>
      </c>
      <c r="C33" s="65">
        <v>11290.45</v>
      </c>
      <c r="D33" s="66"/>
      <c r="E33" s="67"/>
      <c r="F33" s="65">
        <v>464.54526007567966</v>
      </c>
      <c r="G33" s="68">
        <v>2970.4982769999997</v>
      </c>
      <c r="H33" s="68">
        <v>0</v>
      </c>
      <c r="I33" s="68">
        <v>390.53319559064448</v>
      </c>
      <c r="J33" s="69">
        <v>21.60328984899769</v>
      </c>
      <c r="K33" s="57"/>
      <c r="L33" s="68">
        <v>843.68018200000006</v>
      </c>
      <c r="M33" s="68">
        <v>0</v>
      </c>
      <c r="N33" s="68">
        <v>0</v>
      </c>
      <c r="O33" s="68">
        <v>1234.2133775906448</v>
      </c>
      <c r="P33" s="70">
        <v>31.603289848997701</v>
      </c>
      <c r="Q33" s="61">
        <f t="shared" si="0"/>
        <v>4.1549035296432351</v>
      </c>
      <c r="R33" s="48"/>
    </row>
    <row r="34" spans="1:18" s="71" customFormat="1" ht="18" customHeight="1" x14ac:dyDescent="0.2">
      <c r="A34" s="63"/>
      <c r="B34" s="64"/>
      <c r="C34" s="65"/>
      <c r="D34" s="66"/>
      <c r="E34" s="67"/>
      <c r="F34" s="74"/>
      <c r="G34" s="68"/>
      <c r="H34" s="68"/>
      <c r="I34" s="68"/>
      <c r="J34" s="56"/>
      <c r="K34" s="57"/>
      <c r="L34" s="68"/>
      <c r="M34" s="58"/>
      <c r="N34" s="58"/>
      <c r="O34" s="59"/>
      <c r="P34" s="60"/>
      <c r="R34" s="48"/>
    </row>
    <row r="35" spans="1:18" s="71" customFormat="1" ht="18" customHeight="1" x14ac:dyDescent="0.2">
      <c r="A35" s="75" t="s">
        <v>49</v>
      </c>
      <c r="B35" s="76" t="s">
        <v>50</v>
      </c>
      <c r="C35" s="65"/>
      <c r="D35" s="66"/>
      <c r="E35" s="67"/>
      <c r="F35" s="54">
        <v>0</v>
      </c>
      <c r="G35" s="55">
        <v>166.282737</v>
      </c>
      <c r="H35" s="55"/>
      <c r="I35" s="55">
        <v>0</v>
      </c>
      <c r="J35" s="56">
        <v>4.9999999819584398</v>
      </c>
      <c r="K35" s="57"/>
      <c r="L35" s="55">
        <v>83.141368200000002</v>
      </c>
      <c r="M35" s="58"/>
      <c r="N35" s="58"/>
      <c r="O35" s="59">
        <v>83.141368200000002</v>
      </c>
      <c r="P35" s="60">
        <v>4.9999999819584398</v>
      </c>
      <c r="R35" s="48"/>
    </row>
    <row r="36" spans="1:18" s="71" customFormat="1" ht="18" customHeight="1" x14ac:dyDescent="0.2">
      <c r="A36" s="63"/>
      <c r="B36" s="77" t="s">
        <v>47</v>
      </c>
      <c r="C36" s="65"/>
      <c r="D36" s="66"/>
      <c r="E36" s="67"/>
      <c r="F36" s="74"/>
      <c r="G36" s="55">
        <v>0</v>
      </c>
      <c r="H36" s="55"/>
      <c r="I36" s="55">
        <v>0</v>
      </c>
      <c r="J36" s="56"/>
      <c r="K36" s="57"/>
      <c r="L36" s="55">
        <v>0</v>
      </c>
      <c r="M36" s="58"/>
      <c r="N36" s="58"/>
      <c r="O36" s="59"/>
      <c r="P36" s="60"/>
      <c r="R36" s="48"/>
    </row>
    <row r="37" spans="1:18" s="71" customFormat="1" ht="18" customHeight="1" x14ac:dyDescent="0.2">
      <c r="A37" s="63"/>
      <c r="B37" s="64" t="s">
        <v>51</v>
      </c>
      <c r="C37" s="65">
        <v>0</v>
      </c>
      <c r="D37" s="66"/>
      <c r="E37" s="67"/>
      <c r="F37" s="65">
        <v>0</v>
      </c>
      <c r="G37" s="68">
        <v>166.282737</v>
      </c>
      <c r="H37" s="68"/>
      <c r="I37" s="68">
        <v>0</v>
      </c>
      <c r="J37" s="56">
        <v>4.9999999819584398</v>
      </c>
      <c r="K37" s="57"/>
      <c r="L37" s="68">
        <v>83.141368200000002</v>
      </c>
      <c r="M37" s="58"/>
      <c r="N37" s="58"/>
      <c r="O37" s="74">
        <v>83.141368200000002</v>
      </c>
      <c r="P37" s="70">
        <v>4.9999999819584398</v>
      </c>
      <c r="R37" s="48"/>
    </row>
    <row r="38" spans="1:18" s="71" customFormat="1" ht="18" customHeight="1" x14ac:dyDescent="0.2">
      <c r="A38" s="63"/>
      <c r="B38" s="64"/>
      <c r="C38" s="65"/>
      <c r="D38" s="66"/>
      <c r="E38" s="67"/>
      <c r="F38" s="74"/>
      <c r="G38" s="68"/>
      <c r="H38" s="68"/>
      <c r="I38" s="68"/>
      <c r="J38" s="56"/>
      <c r="K38" s="57"/>
      <c r="L38" s="68"/>
      <c r="M38" s="58"/>
      <c r="N38" s="58"/>
      <c r="O38" s="59">
        <v>0</v>
      </c>
      <c r="P38" s="60"/>
      <c r="R38" s="48"/>
    </row>
    <row r="39" spans="1:18" s="71" customFormat="1" ht="18" customHeight="1" x14ac:dyDescent="0.2">
      <c r="A39" s="75" t="s">
        <v>52</v>
      </c>
      <c r="B39" s="64" t="s">
        <v>53</v>
      </c>
      <c r="C39" s="65"/>
      <c r="D39" s="66"/>
      <c r="E39" s="67"/>
      <c r="F39" s="54">
        <v>0</v>
      </c>
      <c r="G39" s="55">
        <v>1397.2241409999999</v>
      </c>
      <c r="H39" s="55">
        <v>0</v>
      </c>
      <c r="I39" s="55">
        <v>100.2912034</v>
      </c>
      <c r="J39" s="56">
        <v>3.3903094728306735</v>
      </c>
      <c r="K39" s="57"/>
      <c r="L39" s="55">
        <v>473.70222409000007</v>
      </c>
      <c r="M39" s="58"/>
      <c r="N39" s="58"/>
      <c r="O39" s="59">
        <v>573.99342749000004</v>
      </c>
      <c r="P39" s="60">
        <v>4.1080984120356687</v>
      </c>
      <c r="R39" s="48"/>
    </row>
    <row r="40" spans="1:18" s="71" customFormat="1" ht="18" customHeight="1" x14ac:dyDescent="0.2">
      <c r="A40" s="63"/>
      <c r="B40" s="73" t="s">
        <v>47</v>
      </c>
      <c r="C40" s="65"/>
      <c r="D40" s="66"/>
      <c r="E40" s="67"/>
      <c r="F40" s="74"/>
      <c r="G40" s="55">
        <v>0</v>
      </c>
      <c r="H40" s="55"/>
      <c r="I40" s="55">
        <v>0</v>
      </c>
      <c r="J40" s="56"/>
      <c r="K40" s="57"/>
      <c r="L40" s="55">
        <v>0</v>
      </c>
      <c r="M40" s="58"/>
      <c r="N40" s="58"/>
      <c r="O40" s="59">
        <v>0</v>
      </c>
      <c r="P40" s="60"/>
      <c r="R40" s="48"/>
    </row>
    <row r="41" spans="1:18" s="71" customFormat="1" ht="18" customHeight="1" x14ac:dyDescent="0.2">
      <c r="A41" s="63"/>
      <c r="B41" s="64" t="s">
        <v>51</v>
      </c>
      <c r="C41" s="65">
        <v>0</v>
      </c>
      <c r="D41" s="66"/>
      <c r="E41" s="67"/>
      <c r="F41" s="65">
        <v>0</v>
      </c>
      <c r="G41" s="68">
        <v>1397.2241409999999</v>
      </c>
      <c r="H41" s="68">
        <v>0</v>
      </c>
      <c r="I41" s="68">
        <v>100.2912034</v>
      </c>
      <c r="J41" s="56">
        <v>3.3903094728306735</v>
      </c>
      <c r="K41" s="57"/>
      <c r="L41" s="68">
        <v>473.70222409000007</v>
      </c>
      <c r="M41" s="58"/>
      <c r="N41" s="58"/>
      <c r="O41" s="74">
        <v>573.99342749000004</v>
      </c>
      <c r="P41" s="70">
        <v>4.1080984120356687</v>
      </c>
      <c r="R41" s="48"/>
    </row>
    <row r="42" spans="1:18" s="71" customFormat="1" ht="18" customHeight="1" x14ac:dyDescent="0.2">
      <c r="A42" s="63"/>
      <c r="B42" s="64"/>
      <c r="C42" s="65"/>
      <c r="D42" s="66"/>
      <c r="E42" s="67"/>
      <c r="F42" s="74"/>
      <c r="G42" s="68"/>
      <c r="H42" s="68"/>
      <c r="I42" s="68"/>
      <c r="J42" s="56"/>
      <c r="K42" s="57"/>
      <c r="L42" s="68"/>
      <c r="M42" s="58"/>
      <c r="N42" s="58"/>
      <c r="O42" s="74"/>
      <c r="P42" s="70"/>
      <c r="R42" s="48"/>
    </row>
    <row r="43" spans="1:18" s="71" customFormat="1" ht="18" customHeight="1" x14ac:dyDescent="0.2">
      <c r="A43" s="75" t="s">
        <v>54</v>
      </c>
      <c r="B43" s="64" t="s">
        <v>55</v>
      </c>
      <c r="C43" s="65">
        <v>1320</v>
      </c>
      <c r="D43" s="66">
        <v>0.05</v>
      </c>
      <c r="E43" s="53">
        <v>0.4027</v>
      </c>
      <c r="F43" s="54">
        <v>26.578199999999999</v>
      </c>
      <c r="G43" s="55">
        <v>140.83409499999999</v>
      </c>
      <c r="H43" s="55">
        <v>0</v>
      </c>
      <c r="I43" s="55">
        <v>32.580509900000003</v>
      </c>
      <c r="J43" s="56">
        <v>3.0873352294414218</v>
      </c>
      <c r="K43" s="57"/>
      <c r="L43" s="55">
        <v>43.480206299999999</v>
      </c>
      <c r="M43" s="58"/>
      <c r="N43" s="58"/>
      <c r="O43" s="59">
        <v>76.060716200000002</v>
      </c>
      <c r="P43" s="60">
        <v>5.4007317049184724</v>
      </c>
      <c r="R43" s="48"/>
    </row>
    <row r="44" spans="1:18" s="71" customFormat="1" ht="18" customHeight="1" x14ac:dyDescent="0.2">
      <c r="A44" s="63"/>
      <c r="B44" s="73" t="s">
        <v>47</v>
      </c>
      <c r="C44" s="65"/>
      <c r="D44" s="66"/>
      <c r="E44" s="67"/>
      <c r="F44" s="74"/>
      <c r="G44" s="55">
        <v>0</v>
      </c>
      <c r="H44" s="55"/>
      <c r="I44" s="55">
        <v>0</v>
      </c>
      <c r="J44" s="56"/>
      <c r="K44" s="57"/>
      <c r="L44" s="55">
        <v>4.2915000000000002E-3</v>
      </c>
      <c r="M44" s="58"/>
      <c r="N44" s="58"/>
      <c r="O44" s="59">
        <v>4.2915000000000002E-3</v>
      </c>
      <c r="P44" s="60"/>
      <c r="R44" s="48"/>
    </row>
    <row r="45" spans="1:18" s="71" customFormat="1" ht="18" customHeight="1" x14ac:dyDescent="0.2">
      <c r="A45" s="63"/>
      <c r="B45" s="64" t="s">
        <v>51</v>
      </c>
      <c r="C45" s="65">
        <v>1320</v>
      </c>
      <c r="D45" s="66"/>
      <c r="E45" s="67"/>
      <c r="F45" s="65">
        <v>26.578199999999999</v>
      </c>
      <c r="G45" s="68">
        <v>140.83409499999999</v>
      </c>
      <c r="H45" s="68"/>
      <c r="I45" s="68">
        <v>32.580509900000003</v>
      </c>
      <c r="J45" s="56">
        <v>3.0876399496868996</v>
      </c>
      <c r="K45" s="57"/>
      <c r="L45" s="68">
        <v>43.4844978</v>
      </c>
      <c r="M45" s="58"/>
      <c r="N45" s="58"/>
      <c r="O45" s="74">
        <v>76.065007699999995</v>
      </c>
      <c r="P45" s="70">
        <v>5.4010364251639489</v>
      </c>
      <c r="R45" s="48"/>
    </row>
    <row r="46" spans="1:18" s="71" customFormat="1" ht="18" customHeight="1" x14ac:dyDescent="0.2">
      <c r="A46" s="63"/>
      <c r="B46" s="64"/>
      <c r="C46" s="65"/>
      <c r="D46" s="66"/>
      <c r="E46" s="67"/>
      <c r="F46" s="74"/>
      <c r="G46" s="68"/>
      <c r="H46" s="68"/>
      <c r="I46" s="68"/>
      <c r="J46" s="56"/>
      <c r="K46" s="57"/>
      <c r="L46" s="68"/>
      <c r="M46" s="58"/>
      <c r="N46" s="58"/>
      <c r="O46" s="59"/>
      <c r="P46" s="60"/>
      <c r="R46" s="48"/>
    </row>
    <row r="47" spans="1:18" ht="18" customHeight="1" x14ac:dyDescent="0.2">
      <c r="A47" s="75" t="s">
        <v>56</v>
      </c>
      <c r="B47" s="64" t="s">
        <v>57</v>
      </c>
      <c r="C47" s="51"/>
      <c r="D47" s="52"/>
      <c r="E47" s="53"/>
      <c r="F47" s="54"/>
      <c r="G47" s="57"/>
      <c r="H47" s="57"/>
      <c r="I47" s="57"/>
      <c r="J47" s="56"/>
      <c r="K47" s="57"/>
      <c r="L47" s="57"/>
      <c r="M47" s="58"/>
      <c r="N47" s="58"/>
      <c r="O47" s="59"/>
      <c r="P47" s="60"/>
      <c r="R47" s="48"/>
    </row>
    <row r="48" spans="1:18" ht="18" customHeight="1" x14ac:dyDescent="0.2">
      <c r="A48" s="49">
        <v>1</v>
      </c>
      <c r="B48" s="50" t="s">
        <v>58</v>
      </c>
      <c r="C48" s="51">
        <v>690</v>
      </c>
      <c r="D48" s="52">
        <v>2.9500000000000002E-2</v>
      </c>
      <c r="E48" s="53">
        <v>0.4027</v>
      </c>
      <c r="F48" s="54">
        <v>8.1969585000000009</v>
      </c>
      <c r="G48" s="55">
        <v>35.481830000000002</v>
      </c>
      <c r="H48" s="55">
        <v>0</v>
      </c>
      <c r="I48" s="55">
        <v>3.1351996</v>
      </c>
      <c r="J48" s="56">
        <v>2.0716375113684946</v>
      </c>
      <c r="K48" s="57"/>
      <c r="L48" s="55">
        <v>7.350549</v>
      </c>
      <c r="M48" s="58"/>
      <c r="N48" s="58"/>
      <c r="O48" s="59">
        <v>10.485748600000001</v>
      </c>
      <c r="P48" s="60">
        <v>2.9552445857499459</v>
      </c>
      <c r="R48" s="48"/>
    </row>
    <row r="49" spans="1:18" ht="18" customHeight="1" x14ac:dyDescent="0.2">
      <c r="A49" s="49">
        <v>2</v>
      </c>
      <c r="B49" s="50" t="s">
        <v>59</v>
      </c>
      <c r="C49" s="51">
        <v>94.2</v>
      </c>
      <c r="D49" s="52">
        <v>0.1153</v>
      </c>
      <c r="E49" s="53">
        <v>0.4027</v>
      </c>
      <c r="F49" s="54">
        <v>4.3738294020000001</v>
      </c>
      <c r="G49" s="55">
        <v>18.733782000000001</v>
      </c>
      <c r="H49" s="55">
        <v>0</v>
      </c>
      <c r="I49" s="55">
        <v>7.3573529999999998</v>
      </c>
      <c r="J49" s="56">
        <v>2.0691990544141059</v>
      </c>
      <c r="K49" s="57"/>
      <c r="L49" s="55">
        <v>3.8763923999999998</v>
      </c>
      <c r="M49" s="58"/>
      <c r="N49" s="58"/>
      <c r="O49" s="59">
        <v>11.2337454</v>
      </c>
      <c r="P49" s="60">
        <v>5.9965176278874166</v>
      </c>
      <c r="R49" s="48"/>
    </row>
    <row r="50" spans="1:18" ht="18" customHeight="1" x14ac:dyDescent="0.2">
      <c r="A50" s="49">
        <v>3</v>
      </c>
      <c r="B50" s="50" t="s">
        <v>60</v>
      </c>
      <c r="C50" s="51">
        <v>540</v>
      </c>
      <c r="D50" s="52">
        <v>0.19600000000000001</v>
      </c>
      <c r="E50" s="53">
        <v>0.4027</v>
      </c>
      <c r="F50" s="54">
        <v>42.621768000000003</v>
      </c>
      <c r="G50" s="55">
        <v>141.693096</v>
      </c>
      <c r="H50" s="55">
        <v>0</v>
      </c>
      <c r="I50" s="55">
        <v>14.807627200000001</v>
      </c>
      <c r="J50" s="56">
        <v>1.1862753284747198</v>
      </c>
      <c r="K50" s="57"/>
      <c r="L50" s="55">
        <v>16.808702400000001</v>
      </c>
      <c r="M50" s="58"/>
      <c r="N50" s="58"/>
      <c r="O50" s="59">
        <v>31.6163296</v>
      </c>
      <c r="P50" s="60">
        <v>2.2313246370168947</v>
      </c>
      <c r="R50" s="48"/>
    </row>
    <row r="51" spans="1:18" ht="18" customHeight="1" x14ac:dyDescent="0.2">
      <c r="A51" s="49">
        <v>4</v>
      </c>
      <c r="B51" s="50" t="s">
        <v>61</v>
      </c>
      <c r="C51" s="51">
        <v>480</v>
      </c>
      <c r="D51" s="52">
        <v>8.9600000000000013E-2</v>
      </c>
      <c r="E51" s="53">
        <v>0.4027</v>
      </c>
      <c r="F51" s="54">
        <v>17.319321600000006</v>
      </c>
      <c r="G51" s="55">
        <v>93.688534000000004</v>
      </c>
      <c r="H51" s="55">
        <v>0</v>
      </c>
      <c r="I51" s="55">
        <v>11.6232539</v>
      </c>
      <c r="J51" s="56">
        <v>1.4113915263099326</v>
      </c>
      <c r="K51" s="57"/>
      <c r="L51" s="55">
        <v>13.2231203</v>
      </c>
      <c r="M51" s="58"/>
      <c r="N51" s="58"/>
      <c r="O51" s="59">
        <v>24.8463742</v>
      </c>
      <c r="P51" s="60">
        <v>2.6520186771200835</v>
      </c>
      <c r="R51" s="48"/>
    </row>
    <row r="52" spans="1:18" ht="18" customHeight="1" x14ac:dyDescent="0.2">
      <c r="A52" s="49">
        <v>5</v>
      </c>
      <c r="B52" s="50" t="s">
        <v>62</v>
      </c>
      <c r="C52" s="51">
        <v>300</v>
      </c>
      <c r="D52" s="52">
        <v>9.6699999999999994E-2</v>
      </c>
      <c r="E52" s="53">
        <v>0.4027</v>
      </c>
      <c r="F52" s="54">
        <v>11.682326999999999</v>
      </c>
      <c r="G52" s="55">
        <v>49.529828000000002</v>
      </c>
      <c r="H52" s="55">
        <v>0</v>
      </c>
      <c r="I52" s="55">
        <v>6.0793663999999996</v>
      </c>
      <c r="J52" s="56">
        <v>1.1125748306656746</v>
      </c>
      <c r="K52" s="57"/>
      <c r="L52" s="55">
        <v>5.5105639999999996</v>
      </c>
      <c r="M52" s="58"/>
      <c r="N52" s="58"/>
      <c r="O52" s="59">
        <v>11.5899304</v>
      </c>
      <c r="P52" s="60">
        <v>2.3399900359032135</v>
      </c>
      <c r="R52" s="48"/>
    </row>
    <row r="53" spans="1:18" ht="18" customHeight="1" x14ac:dyDescent="0.2">
      <c r="A53" s="49">
        <v>6</v>
      </c>
      <c r="B53" s="50" t="s">
        <v>63</v>
      </c>
      <c r="C53" s="51">
        <v>280</v>
      </c>
      <c r="D53" s="52">
        <v>9.64E-2</v>
      </c>
      <c r="E53" s="53">
        <v>0.4027</v>
      </c>
      <c r="F53" s="54">
        <v>10.8696784</v>
      </c>
      <c r="G53" s="55">
        <v>48.019804999999998</v>
      </c>
      <c r="H53" s="55">
        <v>0</v>
      </c>
      <c r="I53" s="55">
        <v>6.7721764000000002</v>
      </c>
      <c r="J53" s="56">
        <v>1.6241529718831638</v>
      </c>
      <c r="K53" s="57"/>
      <c r="L53" s="55">
        <v>7.7991508999999999</v>
      </c>
      <c r="M53" s="58"/>
      <c r="N53" s="58"/>
      <c r="O53" s="59">
        <v>14.5713273</v>
      </c>
      <c r="P53" s="60">
        <v>3.0344411644320508</v>
      </c>
      <c r="R53" s="48"/>
    </row>
    <row r="54" spans="1:18" ht="18" customHeight="1" x14ac:dyDescent="0.2">
      <c r="A54" s="49">
        <v>7</v>
      </c>
      <c r="B54" s="50" t="s">
        <v>64</v>
      </c>
      <c r="C54" s="51">
        <v>390</v>
      </c>
      <c r="D54" s="52">
        <v>0.10880000000000001</v>
      </c>
      <c r="E54" s="53">
        <v>0.4027</v>
      </c>
      <c r="F54" s="54">
        <v>17.087366400000001</v>
      </c>
      <c r="G54" s="55">
        <v>85.695379000000003</v>
      </c>
      <c r="H54" s="55">
        <v>0</v>
      </c>
      <c r="I54" s="55">
        <v>19.147127600000001</v>
      </c>
      <c r="J54" s="56">
        <v>2.7542274245615972</v>
      </c>
      <c r="K54" s="57"/>
      <c r="L54" s="55">
        <v>23.6024563</v>
      </c>
      <c r="M54" s="58"/>
      <c r="N54" s="58"/>
      <c r="O54" s="59">
        <v>42.749583900000005</v>
      </c>
      <c r="P54" s="60">
        <v>4.9885518214465217</v>
      </c>
      <c r="R54" s="48"/>
    </row>
    <row r="55" spans="1:18" ht="18" customHeight="1" x14ac:dyDescent="0.2">
      <c r="A55" s="49">
        <v>8</v>
      </c>
      <c r="B55" s="50" t="s">
        <v>65</v>
      </c>
      <c r="C55" s="51">
        <v>240</v>
      </c>
      <c r="D55" s="52">
        <v>0.11405</v>
      </c>
      <c r="E55" s="53">
        <v>0.4027</v>
      </c>
      <c r="F55" s="54">
        <v>11.0227044</v>
      </c>
      <c r="G55" s="55">
        <v>67.252692999999994</v>
      </c>
      <c r="H55" s="55">
        <v>0</v>
      </c>
      <c r="I55" s="55">
        <v>13.718965300000001</v>
      </c>
      <c r="J55" s="56">
        <v>2.770215937672563</v>
      </c>
      <c r="K55" s="57"/>
      <c r="L55" s="55">
        <v>18.6304482</v>
      </c>
      <c r="M55" s="58"/>
      <c r="N55" s="58"/>
      <c r="O55" s="59">
        <v>32.349413499999997</v>
      </c>
      <c r="P55" s="60">
        <v>4.8101290902953133</v>
      </c>
      <c r="R55" s="48"/>
    </row>
    <row r="56" spans="1:18" ht="18" customHeight="1" x14ac:dyDescent="0.2">
      <c r="A56" s="49">
        <v>9</v>
      </c>
      <c r="B56" s="50" t="s">
        <v>66</v>
      </c>
      <c r="C56" s="51">
        <v>520</v>
      </c>
      <c r="D56" s="52">
        <v>0.1091</v>
      </c>
      <c r="E56" s="53">
        <v>0.4027</v>
      </c>
      <c r="F56" s="54">
        <v>22.845976400000001</v>
      </c>
      <c r="G56" s="55">
        <v>26.918866999999999</v>
      </c>
      <c r="H56" s="55">
        <v>0</v>
      </c>
      <c r="I56" s="55">
        <v>12.301339799999999</v>
      </c>
      <c r="J56" s="56">
        <v>1.5436125524896722</v>
      </c>
      <c r="K56" s="57"/>
      <c r="L56" s="55">
        <v>4.1552300999999998</v>
      </c>
      <c r="M56" s="58"/>
      <c r="N56" s="58"/>
      <c r="O56" s="59">
        <v>16.456569899999998</v>
      </c>
      <c r="P56" s="60">
        <v>6.1133961916004855</v>
      </c>
      <c r="R56" s="48"/>
    </row>
    <row r="57" spans="1:18" ht="18" customHeight="1" x14ac:dyDescent="0.2">
      <c r="A57" s="49">
        <v>10</v>
      </c>
      <c r="B57" s="50" t="s">
        <v>67</v>
      </c>
      <c r="C57" s="51">
        <v>120</v>
      </c>
      <c r="D57" s="52">
        <v>0.1084</v>
      </c>
      <c r="E57" s="53">
        <v>0.4027</v>
      </c>
      <c r="F57" s="54">
        <v>5.2383215999999999</v>
      </c>
      <c r="G57" s="55">
        <v>21.606328999999999</v>
      </c>
      <c r="H57" s="55">
        <v>0</v>
      </c>
      <c r="I57" s="55">
        <v>6.6439526999999998</v>
      </c>
      <c r="J57" s="56">
        <v>2.8314257826954314</v>
      </c>
      <c r="K57" s="57"/>
      <c r="L57" s="55">
        <v>6.1176716999999998</v>
      </c>
      <c r="M57" s="58"/>
      <c r="N57" s="58"/>
      <c r="O57" s="59">
        <v>12.761624399999999</v>
      </c>
      <c r="P57" s="60">
        <v>5.9064288061150974</v>
      </c>
      <c r="R57" s="48"/>
    </row>
    <row r="58" spans="1:18" ht="18" customHeight="1" x14ac:dyDescent="0.2">
      <c r="A58" s="49">
        <v>11</v>
      </c>
      <c r="B58" s="50" t="s">
        <v>68</v>
      </c>
      <c r="C58" s="51">
        <v>231</v>
      </c>
      <c r="D58" s="52">
        <v>0.1091</v>
      </c>
      <c r="E58" s="53">
        <v>0.4027</v>
      </c>
      <c r="F58" s="54">
        <v>10.14888567</v>
      </c>
      <c r="G58" s="55">
        <v>42.368205000000003</v>
      </c>
      <c r="H58" s="55">
        <v>0</v>
      </c>
      <c r="I58" s="55">
        <v>11.582678</v>
      </c>
      <c r="J58" s="56">
        <v>1.9712915144741203</v>
      </c>
      <c r="K58" s="57"/>
      <c r="L58" s="55">
        <v>8.3520082999999996</v>
      </c>
      <c r="M58" s="58"/>
      <c r="N58" s="58"/>
      <c r="O58" s="59">
        <v>19.934686299999999</v>
      </c>
      <c r="P58" s="60">
        <v>4.7051052316235715</v>
      </c>
      <c r="R58" s="48"/>
    </row>
    <row r="59" spans="1:18" s="71" customFormat="1" ht="18" customHeight="1" x14ac:dyDescent="0.2">
      <c r="A59" s="63"/>
      <c r="B59" s="64" t="s">
        <v>46</v>
      </c>
      <c r="C59" s="65">
        <v>3885.2</v>
      </c>
      <c r="D59" s="66"/>
      <c r="E59" s="67"/>
      <c r="F59" s="65">
        <v>161.40713737199999</v>
      </c>
      <c r="G59" s="68">
        <v>630.98834799999997</v>
      </c>
      <c r="H59" s="68"/>
      <c r="I59" s="68">
        <v>113.16903989999999</v>
      </c>
      <c r="J59" s="69">
        <v>1.8292935830884787</v>
      </c>
      <c r="K59" s="57"/>
      <c r="L59" s="68">
        <v>115.42629359999999</v>
      </c>
      <c r="M59" s="58"/>
      <c r="N59" s="58"/>
      <c r="O59" s="74">
        <v>228.59533349999998</v>
      </c>
      <c r="P59" s="70">
        <v>3.6228138637514111</v>
      </c>
      <c r="R59" s="48"/>
    </row>
    <row r="60" spans="1:18" ht="18" customHeight="1" x14ac:dyDescent="0.2">
      <c r="A60" s="72"/>
      <c r="B60" s="73" t="s">
        <v>47</v>
      </c>
      <c r="C60" s="51"/>
      <c r="D60" s="52"/>
      <c r="E60" s="53"/>
      <c r="F60" s="54"/>
      <c r="G60" s="55"/>
      <c r="H60" s="78"/>
      <c r="I60" s="55">
        <v>20.1836734</v>
      </c>
      <c r="J60" s="56"/>
      <c r="K60" s="57"/>
      <c r="L60" s="55">
        <v>14.6693669</v>
      </c>
      <c r="M60" s="58"/>
      <c r="N60" s="58"/>
      <c r="O60" s="59">
        <v>34.853040300000004</v>
      </c>
      <c r="P60" s="60"/>
      <c r="R60" s="48"/>
    </row>
    <row r="61" spans="1:18" ht="18" customHeight="1" x14ac:dyDescent="0.2">
      <c r="A61" s="63"/>
      <c r="B61" s="79" t="s">
        <v>69</v>
      </c>
      <c r="C61" s="65">
        <v>3885.2</v>
      </c>
      <c r="D61" s="66"/>
      <c r="E61" s="67"/>
      <c r="F61" s="65">
        <v>161.40713737199999</v>
      </c>
      <c r="G61" s="68">
        <v>630.98834799999997</v>
      </c>
      <c r="H61" s="68"/>
      <c r="I61" s="68">
        <v>133.35271329999998</v>
      </c>
      <c r="J61" s="69">
        <v>2.0617759569151346</v>
      </c>
      <c r="K61" s="57"/>
      <c r="L61" s="68">
        <v>130.09566050000001</v>
      </c>
      <c r="M61" s="58"/>
      <c r="N61" s="58"/>
      <c r="O61" s="74">
        <v>263.44837380000001</v>
      </c>
      <c r="P61" s="70">
        <v>4.1751701855515098</v>
      </c>
      <c r="R61" s="48"/>
    </row>
    <row r="62" spans="1:18" ht="18" customHeight="1" x14ac:dyDescent="0.2">
      <c r="A62" s="63"/>
      <c r="B62" s="64"/>
      <c r="C62" s="51"/>
      <c r="D62" s="52"/>
      <c r="E62" s="53"/>
      <c r="F62" s="54"/>
      <c r="G62" s="57"/>
      <c r="H62" s="57"/>
      <c r="I62" s="57"/>
      <c r="J62" s="56"/>
      <c r="K62" s="57"/>
      <c r="L62" s="57"/>
      <c r="M62" s="58"/>
      <c r="N62" s="58"/>
      <c r="O62" s="59"/>
      <c r="P62" s="60"/>
      <c r="R62" s="48"/>
    </row>
    <row r="63" spans="1:18" ht="18" customHeight="1" x14ac:dyDescent="0.2">
      <c r="A63" s="75" t="s">
        <v>70</v>
      </c>
      <c r="B63" s="64" t="s">
        <v>71</v>
      </c>
      <c r="E63" s="80"/>
      <c r="F63" s="54"/>
      <c r="G63" s="57"/>
      <c r="H63" s="57"/>
      <c r="I63" s="57"/>
      <c r="J63" s="56"/>
      <c r="K63" s="57"/>
      <c r="L63" s="57"/>
      <c r="M63" s="58"/>
      <c r="N63" s="58"/>
      <c r="O63" s="59"/>
      <c r="P63" s="60"/>
      <c r="R63" s="48"/>
    </row>
    <row r="64" spans="1:18" ht="18" customHeight="1" x14ac:dyDescent="0.2">
      <c r="A64" s="81">
        <v>1</v>
      </c>
      <c r="B64" s="50" t="s">
        <v>72</v>
      </c>
      <c r="C64" s="51">
        <v>1500</v>
      </c>
      <c r="D64" s="52">
        <v>7.4700000000000003E-2</v>
      </c>
      <c r="E64" s="53">
        <v>0.4027</v>
      </c>
      <c r="F64" s="54">
        <v>45.122534999999999</v>
      </c>
      <c r="G64" s="55">
        <v>196.67143799999999</v>
      </c>
      <c r="H64" s="55">
        <v>0</v>
      </c>
      <c r="I64" s="55">
        <v>26.994969300000001</v>
      </c>
      <c r="J64" s="56">
        <v>1.1319300111081712</v>
      </c>
      <c r="K64" s="57"/>
      <c r="L64" s="55">
        <v>22.2618303</v>
      </c>
      <c r="M64" s="58"/>
      <c r="N64" s="58"/>
      <c r="O64" s="59">
        <v>49.256799600000001</v>
      </c>
      <c r="P64" s="60">
        <v>2.5045222682512751</v>
      </c>
      <c r="R64" s="48"/>
    </row>
    <row r="65" spans="1:18" ht="18" customHeight="1" x14ac:dyDescent="0.2">
      <c r="A65" s="63"/>
      <c r="B65" s="73" t="s">
        <v>47</v>
      </c>
      <c r="C65" s="51"/>
      <c r="D65" s="52"/>
      <c r="E65" s="53"/>
      <c r="F65" s="54"/>
      <c r="G65" s="55">
        <v>0</v>
      </c>
      <c r="H65" s="55"/>
      <c r="I65" s="55">
        <v>0.2241504</v>
      </c>
      <c r="J65" s="56"/>
      <c r="K65" s="57"/>
      <c r="L65" s="55">
        <v>3.5281500000000001</v>
      </c>
      <c r="M65" s="58"/>
      <c r="N65" s="58"/>
      <c r="O65" s="59">
        <v>3.7523004000000002</v>
      </c>
      <c r="P65" s="60"/>
      <c r="R65" s="48"/>
    </row>
    <row r="66" spans="1:18" ht="18" customHeight="1" x14ac:dyDescent="0.2">
      <c r="A66" s="63"/>
      <c r="B66" s="64" t="s">
        <v>51</v>
      </c>
      <c r="C66" s="65">
        <v>1500</v>
      </c>
      <c r="D66" s="66"/>
      <c r="E66" s="67"/>
      <c r="F66" s="65">
        <v>45.122534999999999</v>
      </c>
      <c r="G66" s="68">
        <v>196.67143799999999</v>
      </c>
      <c r="H66" s="68"/>
      <c r="I66" s="68">
        <v>27.2191197</v>
      </c>
      <c r="J66" s="56">
        <v>1.3113231164761199</v>
      </c>
      <c r="K66" s="57"/>
      <c r="L66" s="68">
        <v>25.7899803</v>
      </c>
      <c r="M66" s="58"/>
      <c r="N66" s="58"/>
      <c r="O66" s="74">
        <v>53.009100000000004</v>
      </c>
      <c r="P66" s="70">
        <v>2.6953125750776281</v>
      </c>
      <c r="R66" s="48"/>
    </row>
    <row r="67" spans="1:18" ht="18" customHeight="1" x14ac:dyDescent="0.2">
      <c r="A67" s="63"/>
      <c r="B67" s="64"/>
      <c r="C67" s="51"/>
      <c r="D67" s="52"/>
      <c r="E67" s="53"/>
      <c r="F67" s="54"/>
      <c r="G67" s="57"/>
      <c r="H67" s="57"/>
      <c r="I67" s="57"/>
      <c r="J67" s="56"/>
      <c r="K67" s="57"/>
      <c r="L67" s="57"/>
      <c r="M67" s="58"/>
      <c r="N67" s="58"/>
      <c r="O67" s="59"/>
      <c r="P67" s="60"/>
      <c r="R67" s="48"/>
    </row>
    <row r="68" spans="1:18" ht="18" customHeight="1" x14ac:dyDescent="0.2">
      <c r="A68" s="49">
        <v>2</v>
      </c>
      <c r="B68" s="50" t="s">
        <v>73</v>
      </c>
      <c r="C68" s="51">
        <v>412.02</v>
      </c>
      <c r="D68" s="52">
        <v>7.7199999999999991E-2</v>
      </c>
      <c r="E68" s="53">
        <v>0.4027</v>
      </c>
      <c r="F68" s="54">
        <v>12.809059048799998</v>
      </c>
      <c r="G68" s="55">
        <v>55.680461000000001</v>
      </c>
      <c r="H68" s="55">
        <v>0</v>
      </c>
      <c r="I68" s="55">
        <v>14.6868543</v>
      </c>
      <c r="J68" s="56">
        <v>2.2867134487266547</v>
      </c>
      <c r="K68" s="57"/>
      <c r="L68" s="55">
        <v>12.732525900000001</v>
      </c>
      <c r="M68" s="58"/>
      <c r="N68" s="58"/>
      <c r="O68" s="59">
        <v>27.419380199999999</v>
      </c>
      <c r="P68" s="60">
        <v>4.924416879378926</v>
      </c>
      <c r="R68" s="48"/>
    </row>
    <row r="69" spans="1:18" ht="18" customHeight="1" x14ac:dyDescent="0.2">
      <c r="A69" s="72"/>
      <c r="B69" s="73" t="s">
        <v>47</v>
      </c>
      <c r="C69" s="51"/>
      <c r="D69" s="52"/>
      <c r="E69" s="53"/>
      <c r="F69" s="54"/>
      <c r="G69" s="55">
        <v>0</v>
      </c>
      <c r="H69" s="55"/>
      <c r="I69" s="55">
        <v>0</v>
      </c>
      <c r="J69" s="56"/>
      <c r="K69" s="57"/>
      <c r="L69" s="55">
        <v>0.25429269999999998</v>
      </c>
      <c r="M69" s="58"/>
      <c r="N69" s="58"/>
      <c r="O69" s="59">
        <v>0.25429269999999998</v>
      </c>
      <c r="P69" s="60"/>
      <c r="R69" s="48"/>
    </row>
    <row r="70" spans="1:18" s="71" customFormat="1" ht="18" customHeight="1" x14ac:dyDescent="0.2">
      <c r="A70" s="63"/>
      <c r="B70" s="64" t="s">
        <v>51</v>
      </c>
      <c r="C70" s="65">
        <v>412.02</v>
      </c>
      <c r="D70" s="66"/>
      <c r="E70" s="67"/>
      <c r="F70" s="65">
        <v>12.809059048799998</v>
      </c>
      <c r="G70" s="68">
        <v>55.680461000000001</v>
      </c>
      <c r="H70" s="68"/>
      <c r="I70" s="68">
        <v>14.6868543</v>
      </c>
      <c r="J70" s="69">
        <v>2.3323834549430185</v>
      </c>
      <c r="K70" s="57"/>
      <c r="L70" s="68">
        <v>12.986818600000001</v>
      </c>
      <c r="M70" s="58"/>
      <c r="N70" s="58"/>
      <c r="O70" s="74">
        <v>27.6736729</v>
      </c>
      <c r="P70" s="70">
        <v>4.9700868855952898</v>
      </c>
      <c r="R70" s="48"/>
    </row>
    <row r="71" spans="1:18" ht="18" customHeight="1" x14ac:dyDescent="0.2">
      <c r="A71" s="72"/>
      <c r="B71" s="50"/>
      <c r="C71" s="51"/>
      <c r="D71" s="52"/>
      <c r="E71" s="53"/>
      <c r="F71" s="54"/>
      <c r="G71" s="57"/>
      <c r="H71" s="57"/>
      <c r="I71" s="57"/>
      <c r="J71" s="56"/>
      <c r="K71" s="57"/>
      <c r="L71" s="57"/>
      <c r="M71" s="58"/>
      <c r="N71" s="58"/>
      <c r="O71" s="59"/>
      <c r="P71" s="60"/>
      <c r="R71" s="48"/>
    </row>
    <row r="72" spans="1:18" s="71" customFormat="1" ht="18" customHeight="1" x14ac:dyDescent="0.2">
      <c r="A72" s="75" t="s">
        <v>74</v>
      </c>
      <c r="B72" s="64" t="s">
        <v>75</v>
      </c>
      <c r="C72" s="65">
        <v>250</v>
      </c>
      <c r="D72" s="66">
        <v>1</v>
      </c>
      <c r="E72" s="67">
        <v>0.4027</v>
      </c>
      <c r="F72" s="82">
        <v>100.675</v>
      </c>
      <c r="G72" s="55">
        <v>587.757654</v>
      </c>
      <c r="H72" s="55">
        <v>0</v>
      </c>
      <c r="I72" s="55">
        <v>134.7659511</v>
      </c>
      <c r="J72" s="56">
        <v>1.112037385735176</v>
      </c>
      <c r="K72" s="57"/>
      <c r="L72" s="55">
        <v>65.360848500000003</v>
      </c>
      <c r="M72" s="58"/>
      <c r="N72" s="58"/>
      <c r="O72" s="59">
        <v>200.1267996</v>
      </c>
      <c r="P72" s="60">
        <v>3.4049203483447958</v>
      </c>
      <c r="R72" s="48"/>
    </row>
    <row r="73" spans="1:18" s="71" customFormat="1" ht="18" customHeight="1" x14ac:dyDescent="0.2">
      <c r="A73" s="75"/>
      <c r="B73" s="73" t="s">
        <v>47</v>
      </c>
      <c r="C73" s="65"/>
      <c r="D73" s="66"/>
      <c r="E73" s="67"/>
      <c r="F73" s="82"/>
      <c r="G73" s="55">
        <v>0</v>
      </c>
      <c r="H73" s="55"/>
      <c r="I73" s="55">
        <v>0</v>
      </c>
      <c r="J73" s="56"/>
      <c r="K73" s="57"/>
      <c r="L73" s="55">
        <v>-15.0943828</v>
      </c>
      <c r="M73" s="58"/>
      <c r="N73" s="58"/>
      <c r="O73" s="59">
        <v>-15.0943828</v>
      </c>
      <c r="P73" s="60"/>
      <c r="R73" s="48"/>
    </row>
    <row r="74" spans="1:18" s="71" customFormat="1" ht="18" customHeight="1" x14ac:dyDescent="0.2">
      <c r="A74" s="75"/>
      <c r="B74" s="64" t="s">
        <v>51</v>
      </c>
      <c r="C74" s="65">
        <v>250</v>
      </c>
      <c r="D74" s="66"/>
      <c r="E74" s="67"/>
      <c r="F74" s="65">
        <v>100.675</v>
      </c>
      <c r="G74" s="68">
        <v>587.757654</v>
      </c>
      <c r="H74" s="68"/>
      <c r="I74" s="68">
        <v>134.7659511</v>
      </c>
      <c r="J74" s="56">
        <v>0.85522434897972421</v>
      </c>
      <c r="K74" s="57"/>
      <c r="L74" s="68">
        <v>50.266465700000005</v>
      </c>
      <c r="M74" s="58"/>
      <c r="N74" s="58"/>
      <c r="O74" s="74">
        <v>185.03241679999999</v>
      </c>
      <c r="P74" s="70">
        <v>3.1481073115893441</v>
      </c>
      <c r="R74" s="48"/>
    </row>
    <row r="75" spans="1:18" ht="18" customHeight="1" x14ac:dyDescent="0.2">
      <c r="A75" s="72"/>
      <c r="B75" s="50"/>
      <c r="C75" s="51"/>
      <c r="D75" s="52"/>
      <c r="E75" s="53"/>
      <c r="F75" s="54"/>
      <c r="G75" s="57"/>
      <c r="H75" s="57"/>
      <c r="I75" s="57"/>
      <c r="J75" s="56"/>
      <c r="K75" s="57"/>
      <c r="L75" s="57"/>
      <c r="M75" s="58"/>
      <c r="N75" s="58"/>
      <c r="O75" s="59"/>
      <c r="P75" s="60"/>
      <c r="R75" s="48"/>
    </row>
    <row r="76" spans="1:18" s="71" customFormat="1" ht="18" customHeight="1" x14ac:dyDescent="0.2">
      <c r="A76" s="75" t="s">
        <v>76</v>
      </c>
      <c r="B76" s="64" t="s">
        <v>77</v>
      </c>
      <c r="C76" s="65">
        <v>0</v>
      </c>
      <c r="D76" s="66">
        <v>1.1780000000000001E-2</v>
      </c>
      <c r="E76" s="67">
        <v>0.4027</v>
      </c>
      <c r="F76" s="82">
        <v>0</v>
      </c>
      <c r="G76" s="55">
        <v>0</v>
      </c>
      <c r="H76" s="55">
        <v>0</v>
      </c>
      <c r="I76" s="55">
        <v>0</v>
      </c>
      <c r="J76" s="56">
        <v>0</v>
      </c>
      <c r="K76" s="57"/>
      <c r="L76" s="55">
        <v>-4.18E-5</v>
      </c>
      <c r="M76" s="58"/>
      <c r="N76" s="58"/>
      <c r="O76" s="59">
        <v>-4.18E-5</v>
      </c>
      <c r="P76" s="60">
        <v>0</v>
      </c>
      <c r="R76" s="48"/>
    </row>
    <row r="77" spans="1:18" s="71" customFormat="1" ht="18" customHeight="1" x14ac:dyDescent="0.2">
      <c r="A77" s="75"/>
      <c r="B77" s="73" t="s">
        <v>47</v>
      </c>
      <c r="C77" s="65"/>
      <c r="D77" s="66"/>
      <c r="E77" s="67"/>
      <c r="F77" s="82"/>
      <c r="G77" s="55">
        <v>0</v>
      </c>
      <c r="H77" s="55"/>
      <c r="I77" s="55">
        <v>0</v>
      </c>
      <c r="J77" s="56"/>
      <c r="K77" s="57"/>
      <c r="L77" s="55">
        <v>0.30030479999999998</v>
      </c>
      <c r="M77" s="58"/>
      <c r="N77" s="58"/>
      <c r="O77" s="59">
        <v>0.30030479999999998</v>
      </c>
      <c r="P77" s="60"/>
      <c r="R77" s="48"/>
    </row>
    <row r="78" spans="1:18" s="71" customFormat="1" ht="18" customHeight="1" x14ac:dyDescent="0.2">
      <c r="A78" s="75"/>
      <c r="B78" s="64" t="s">
        <v>51</v>
      </c>
      <c r="C78" s="65">
        <v>0</v>
      </c>
      <c r="D78" s="66"/>
      <c r="E78" s="67"/>
      <c r="F78" s="65">
        <v>0</v>
      </c>
      <c r="G78" s="68">
        <v>0</v>
      </c>
      <c r="H78" s="57"/>
      <c r="I78" s="68">
        <v>0</v>
      </c>
      <c r="J78" s="56">
        <v>0</v>
      </c>
      <c r="K78" s="57"/>
      <c r="L78" s="68">
        <v>0.300263</v>
      </c>
      <c r="M78" s="58"/>
      <c r="N78" s="58"/>
      <c r="O78" s="74">
        <v>0.300263</v>
      </c>
      <c r="P78" s="60">
        <v>0</v>
      </c>
      <c r="R78" s="48"/>
    </row>
    <row r="79" spans="1:18" ht="18" customHeight="1" x14ac:dyDescent="0.2">
      <c r="A79" s="72"/>
      <c r="B79" s="50"/>
      <c r="C79" s="51"/>
      <c r="D79" s="52"/>
      <c r="E79" s="53"/>
      <c r="F79" s="54"/>
      <c r="G79" s="57"/>
      <c r="H79" s="57"/>
      <c r="I79" s="57"/>
      <c r="J79" s="56"/>
      <c r="K79" s="57"/>
      <c r="L79" s="57"/>
      <c r="M79" s="58"/>
      <c r="N79" s="58"/>
      <c r="O79" s="59"/>
      <c r="P79" s="60"/>
      <c r="R79" s="48"/>
    </row>
    <row r="80" spans="1:18" s="83" customFormat="1" ht="18" customHeight="1" x14ac:dyDescent="0.2">
      <c r="A80" s="75" t="s">
        <v>78</v>
      </c>
      <c r="B80" s="64" t="s">
        <v>79</v>
      </c>
      <c r="C80" s="65">
        <v>570</v>
      </c>
      <c r="D80" s="66">
        <v>0.52631578947368418</v>
      </c>
      <c r="E80" s="67">
        <v>0.4027</v>
      </c>
      <c r="F80" s="82">
        <v>120.81</v>
      </c>
      <c r="G80" s="55">
        <v>953.59566700000005</v>
      </c>
      <c r="H80" s="55">
        <v>0</v>
      </c>
      <c r="I80" s="55">
        <v>136.86621940000001</v>
      </c>
      <c r="J80" s="56">
        <v>3.1196870528617864</v>
      </c>
      <c r="K80" s="57"/>
      <c r="L80" s="55">
        <v>297.49200560049997</v>
      </c>
      <c r="M80" s="58"/>
      <c r="N80" s="58"/>
      <c r="O80" s="59">
        <v>434.35822500049994</v>
      </c>
      <c r="P80" s="60">
        <v>4.5549517477044068</v>
      </c>
      <c r="R80" s="48"/>
    </row>
    <row r="81" spans="1:18" s="83" customFormat="1" ht="18" customHeight="1" x14ac:dyDescent="0.2">
      <c r="A81" s="75"/>
      <c r="B81" s="73" t="s">
        <v>47</v>
      </c>
      <c r="C81" s="65"/>
      <c r="D81" s="66"/>
      <c r="E81" s="67"/>
      <c r="F81" s="82"/>
      <c r="G81" s="55">
        <v>0</v>
      </c>
      <c r="H81" s="55"/>
      <c r="I81" s="55">
        <v>0</v>
      </c>
      <c r="J81" s="56"/>
      <c r="K81" s="57"/>
      <c r="L81" s="55">
        <v>59.182679800000003</v>
      </c>
      <c r="M81" s="58"/>
      <c r="N81" s="58"/>
      <c r="O81" s="59">
        <v>59.182679800000003</v>
      </c>
      <c r="P81" s="60"/>
      <c r="R81" s="48"/>
    </row>
    <row r="82" spans="1:18" s="83" customFormat="1" ht="18" customHeight="1" x14ac:dyDescent="0.2">
      <c r="A82" s="75"/>
      <c r="B82" s="64" t="s">
        <v>51</v>
      </c>
      <c r="C82" s="65">
        <v>570</v>
      </c>
      <c r="D82" s="66"/>
      <c r="E82" s="67"/>
      <c r="F82" s="65">
        <v>120.81</v>
      </c>
      <c r="G82" s="68">
        <v>953.59566700000005</v>
      </c>
      <c r="H82" s="68"/>
      <c r="I82" s="68">
        <v>136.86621940000001</v>
      </c>
      <c r="J82" s="56">
        <v>3.7403136123992056</v>
      </c>
      <c r="K82" s="57"/>
      <c r="L82" s="68">
        <v>356.67468540049998</v>
      </c>
      <c r="M82" s="58"/>
      <c r="N82" s="58"/>
      <c r="O82" s="74">
        <v>493.54090480050002</v>
      </c>
      <c r="P82" s="70">
        <v>5.1755783072418264</v>
      </c>
      <c r="R82" s="48"/>
    </row>
    <row r="83" spans="1:18" ht="18" customHeight="1" x14ac:dyDescent="0.2">
      <c r="A83" s="72"/>
      <c r="B83" s="50"/>
      <c r="C83" s="51"/>
      <c r="D83" s="52"/>
      <c r="E83" s="53"/>
      <c r="F83" s="54"/>
      <c r="G83" s="57"/>
      <c r="H83" s="57"/>
      <c r="I83" s="57"/>
      <c r="J83" s="56"/>
      <c r="K83" s="57"/>
      <c r="L83" s="57"/>
      <c r="M83" s="58"/>
      <c r="N83" s="58"/>
      <c r="O83" s="59"/>
      <c r="P83" s="60"/>
      <c r="R83" s="48"/>
    </row>
    <row r="84" spans="1:18" s="71" customFormat="1" ht="18" customHeight="1" x14ac:dyDescent="0.2">
      <c r="A84" s="75" t="s">
        <v>80</v>
      </c>
      <c r="B84" s="76" t="s">
        <v>81</v>
      </c>
      <c r="C84" s="65">
        <v>4000</v>
      </c>
      <c r="D84" s="66">
        <v>9.5000000000000001E-2</v>
      </c>
      <c r="E84" s="67">
        <v>0.4027</v>
      </c>
      <c r="F84" s="82">
        <v>153.02600000000001</v>
      </c>
      <c r="G84" s="55">
        <v>131.83014874</v>
      </c>
      <c r="H84" s="55">
        <v>0</v>
      </c>
      <c r="I84" s="55">
        <v>50.847226800000001</v>
      </c>
      <c r="J84" s="56">
        <v>6.4594936753008483</v>
      </c>
      <c r="K84" s="57"/>
      <c r="L84" s="55">
        <v>85.155601200000007</v>
      </c>
      <c r="M84" s="58"/>
      <c r="N84" s="58"/>
      <c r="O84" s="59">
        <v>136.00282800000002</v>
      </c>
      <c r="P84" s="60">
        <v>10.316519347044775</v>
      </c>
      <c r="R84" s="48"/>
    </row>
    <row r="85" spans="1:18" s="71" customFormat="1" ht="18" customHeight="1" x14ac:dyDescent="0.2">
      <c r="A85" s="75"/>
      <c r="B85" s="73" t="s">
        <v>47</v>
      </c>
      <c r="C85" s="65"/>
      <c r="D85" s="66"/>
      <c r="E85" s="67"/>
      <c r="F85" s="82"/>
      <c r="G85" s="55">
        <v>0</v>
      </c>
      <c r="H85" s="55"/>
      <c r="I85" s="55">
        <v>0</v>
      </c>
      <c r="J85" s="56"/>
      <c r="K85" s="57"/>
      <c r="L85" s="55">
        <v>-11.5640958</v>
      </c>
      <c r="M85" s="58"/>
      <c r="N85" s="58"/>
      <c r="O85" s="59">
        <v>-11.5640958</v>
      </c>
      <c r="P85" s="60"/>
    </row>
    <row r="86" spans="1:18" s="71" customFormat="1" ht="18" customHeight="1" x14ac:dyDescent="0.2">
      <c r="A86" s="75"/>
      <c r="B86" s="64" t="s">
        <v>51</v>
      </c>
      <c r="C86" s="65">
        <v>4000</v>
      </c>
      <c r="D86" s="66"/>
      <c r="E86" s="67"/>
      <c r="F86" s="65">
        <v>153.02600000000001</v>
      </c>
      <c r="G86" s="68">
        <v>131.83014874</v>
      </c>
      <c r="H86" s="68"/>
      <c r="I86" s="68">
        <v>50.847226800000001</v>
      </c>
      <c r="J86" s="56">
        <v>5.5822970772140845</v>
      </c>
      <c r="K86" s="57"/>
      <c r="L86" s="68">
        <v>73.591505400000003</v>
      </c>
      <c r="M86" s="58"/>
      <c r="N86" s="58"/>
      <c r="O86" s="74">
        <v>124.4387322</v>
      </c>
      <c r="P86" s="70">
        <v>9.4393227489580092</v>
      </c>
    </row>
    <row r="87" spans="1:18" ht="18" customHeight="1" x14ac:dyDescent="0.2">
      <c r="A87" s="72"/>
      <c r="B87" s="50"/>
      <c r="C87" s="51"/>
      <c r="D87" s="52"/>
      <c r="E87" s="53"/>
      <c r="F87" s="54"/>
      <c r="G87" s="57"/>
      <c r="H87" s="57"/>
      <c r="I87" s="57"/>
      <c r="J87" s="56"/>
      <c r="K87" s="57"/>
      <c r="L87" s="57"/>
      <c r="M87" s="58"/>
      <c r="N87" s="58"/>
      <c r="O87" s="59"/>
      <c r="P87" s="60"/>
    </row>
    <row r="88" spans="1:18" s="71" customFormat="1" ht="18" customHeight="1" x14ac:dyDescent="0.2">
      <c r="A88" s="75" t="s">
        <v>82</v>
      </c>
      <c r="B88" s="64" t="s">
        <v>83</v>
      </c>
      <c r="C88" s="65">
        <v>1320</v>
      </c>
      <c r="D88" s="66">
        <v>1</v>
      </c>
      <c r="E88" s="67">
        <v>0.4027</v>
      </c>
      <c r="F88" s="82">
        <v>531.56399999999996</v>
      </c>
      <c r="G88" s="55">
        <v>3302.9851720000001</v>
      </c>
      <c r="H88" s="55">
        <v>0</v>
      </c>
      <c r="I88" s="55">
        <v>457.11515600000001</v>
      </c>
      <c r="J88" s="56">
        <v>4.588861299314364</v>
      </c>
      <c r="K88" s="57"/>
      <c r="L88" s="55">
        <v>1515.6940827999999</v>
      </c>
      <c r="M88" s="58"/>
      <c r="N88" s="58"/>
      <c r="O88" s="59">
        <v>1972.8092388</v>
      </c>
      <c r="P88" s="60">
        <v>5.9728068279684052</v>
      </c>
      <c r="R88" s="48"/>
    </row>
    <row r="89" spans="1:18" s="71" customFormat="1" ht="18" customHeight="1" x14ac:dyDescent="0.2">
      <c r="A89" s="75"/>
      <c r="B89" s="73" t="s">
        <v>47</v>
      </c>
      <c r="C89" s="65"/>
      <c r="D89" s="66"/>
      <c r="E89" s="67"/>
      <c r="F89" s="82"/>
      <c r="G89" s="55">
        <v>0</v>
      </c>
      <c r="H89" s="55"/>
      <c r="I89" s="55">
        <v>0</v>
      </c>
      <c r="J89" s="56"/>
      <c r="K89" s="57"/>
      <c r="L89" s="55">
        <v>55.027236700000003</v>
      </c>
      <c r="M89" s="58"/>
      <c r="N89" s="58"/>
      <c r="O89" s="59">
        <v>55.027236700000003</v>
      </c>
      <c r="P89" s="60"/>
      <c r="R89" s="48"/>
    </row>
    <row r="90" spans="1:18" s="71" customFormat="1" ht="18" customHeight="1" x14ac:dyDescent="0.2">
      <c r="A90" s="75"/>
      <c r="B90" s="64" t="s">
        <v>51</v>
      </c>
      <c r="C90" s="65">
        <v>1320</v>
      </c>
      <c r="D90" s="66"/>
      <c r="E90" s="67"/>
      <c r="F90" s="65">
        <v>531.56399999999996</v>
      </c>
      <c r="G90" s="68">
        <v>3302.9851720000001</v>
      </c>
      <c r="H90" s="68"/>
      <c r="I90" s="68">
        <v>457.11515600000001</v>
      </c>
      <c r="J90" s="56">
        <v>4.7554597968385908</v>
      </c>
      <c r="K90" s="57"/>
      <c r="L90" s="68">
        <v>1570.7213194999999</v>
      </c>
      <c r="M90" s="58"/>
      <c r="N90" s="58"/>
      <c r="O90" s="74">
        <v>2027.8364755</v>
      </c>
      <c r="P90" s="70">
        <v>6.1394053254926328</v>
      </c>
    </row>
    <row r="91" spans="1:18" ht="18" customHeight="1" x14ac:dyDescent="0.2">
      <c r="A91" s="72"/>
      <c r="B91" s="64"/>
      <c r="C91" s="51"/>
      <c r="D91" s="52"/>
      <c r="E91" s="53"/>
      <c r="F91" s="54"/>
      <c r="G91" s="57"/>
      <c r="H91" s="57"/>
      <c r="I91" s="57"/>
      <c r="J91" s="56"/>
      <c r="K91" s="57"/>
      <c r="L91" s="57"/>
      <c r="M91" s="58"/>
      <c r="N91" s="58"/>
      <c r="O91" s="59"/>
      <c r="P91" s="60"/>
    </row>
    <row r="92" spans="1:18" s="71" customFormat="1" ht="18" customHeight="1" x14ac:dyDescent="0.2">
      <c r="A92" s="75" t="s">
        <v>84</v>
      </c>
      <c r="B92" s="64" t="s">
        <v>85</v>
      </c>
      <c r="C92" s="65">
        <v>3960</v>
      </c>
      <c r="D92" s="66">
        <v>9.3939393939393934E-2</v>
      </c>
      <c r="E92" s="67">
        <v>0.4027</v>
      </c>
      <c r="F92" s="82">
        <v>149.80439999999999</v>
      </c>
      <c r="G92" s="55">
        <v>986.51636900000005</v>
      </c>
      <c r="H92" s="55">
        <v>0</v>
      </c>
      <c r="I92" s="55">
        <v>15.7333272</v>
      </c>
      <c r="J92" s="56">
        <v>1.2204159280402167</v>
      </c>
      <c r="K92" s="57"/>
      <c r="L92" s="55">
        <v>120.396029</v>
      </c>
      <c r="M92" s="58"/>
      <c r="N92" s="58"/>
      <c r="O92" s="59">
        <v>136.12935619999999</v>
      </c>
      <c r="P92" s="60">
        <v>1.3798996192834583</v>
      </c>
    </row>
    <row r="93" spans="1:18" s="71" customFormat="1" ht="18" customHeight="1" x14ac:dyDescent="0.2">
      <c r="A93" s="75"/>
      <c r="B93" s="73" t="s">
        <v>47</v>
      </c>
      <c r="C93" s="65"/>
      <c r="D93" s="66"/>
      <c r="E93" s="67"/>
      <c r="F93" s="82"/>
      <c r="G93" s="55">
        <v>0</v>
      </c>
      <c r="H93" s="55"/>
      <c r="I93" s="55">
        <v>0</v>
      </c>
      <c r="J93" s="56"/>
      <c r="K93" s="57"/>
      <c r="L93" s="55">
        <v>1.48615E-2</v>
      </c>
      <c r="M93" s="58"/>
      <c r="N93" s="58"/>
      <c r="O93" s="59">
        <v>1.48615E-2</v>
      </c>
      <c r="P93" s="70"/>
    </row>
    <row r="94" spans="1:18" s="71" customFormat="1" ht="18" customHeight="1" x14ac:dyDescent="0.2">
      <c r="A94" s="75"/>
      <c r="B94" s="64" t="s">
        <v>51</v>
      </c>
      <c r="C94" s="65">
        <v>3960</v>
      </c>
      <c r="D94" s="66"/>
      <c r="E94" s="67"/>
      <c r="F94" s="65">
        <v>149.80439999999999</v>
      </c>
      <c r="G94" s="68">
        <v>986.51636900000005</v>
      </c>
      <c r="H94" s="68"/>
      <c r="I94" s="68">
        <v>15.7333272</v>
      </c>
      <c r="J94" s="56">
        <v>1.2205665742987786</v>
      </c>
      <c r="K94" s="57"/>
      <c r="L94" s="68">
        <v>120.41089049999999</v>
      </c>
      <c r="M94" s="58"/>
      <c r="N94" s="58"/>
      <c r="O94" s="74">
        <v>136.14421769999998</v>
      </c>
      <c r="P94" s="70">
        <v>1.3800502655420206</v>
      </c>
    </row>
    <row r="95" spans="1:18" ht="18" customHeight="1" x14ac:dyDescent="0.2">
      <c r="A95" s="72"/>
      <c r="B95" s="64"/>
      <c r="C95" s="51"/>
      <c r="D95" s="52"/>
      <c r="E95" s="53"/>
      <c r="F95" s="54"/>
      <c r="G95" s="57"/>
      <c r="H95" s="57"/>
      <c r="I95" s="57"/>
      <c r="J95" s="56"/>
      <c r="K95" s="57"/>
      <c r="L95" s="57"/>
      <c r="M95" s="58"/>
      <c r="N95" s="58"/>
      <c r="O95" s="59"/>
      <c r="P95" s="60"/>
    </row>
    <row r="96" spans="1:18" s="71" customFormat="1" ht="18" customHeight="1" x14ac:dyDescent="0.2">
      <c r="A96" s="75" t="s">
        <v>86</v>
      </c>
      <c r="B96" s="64" t="s">
        <v>87</v>
      </c>
      <c r="C96" s="65">
        <v>1000</v>
      </c>
      <c r="D96" s="66">
        <v>0.104</v>
      </c>
      <c r="E96" s="67">
        <v>0.4027</v>
      </c>
      <c r="F96" s="82">
        <v>41.880800000000001</v>
      </c>
      <c r="G96" s="55">
        <v>167.217614</v>
      </c>
      <c r="H96" s="55">
        <v>0</v>
      </c>
      <c r="I96" s="55">
        <v>26.7797573</v>
      </c>
      <c r="J96" s="56">
        <v>1.4069930515812767</v>
      </c>
      <c r="K96" s="57"/>
      <c r="L96" s="55">
        <v>23.5274021</v>
      </c>
      <c r="M96" s="58"/>
      <c r="N96" s="58"/>
      <c r="O96" s="59">
        <v>50.307159400000003</v>
      </c>
      <c r="P96" s="60">
        <v>3.00848446503967</v>
      </c>
    </row>
    <row r="97" spans="1:16" s="71" customFormat="1" ht="18" customHeight="1" x14ac:dyDescent="0.2">
      <c r="A97" s="75"/>
      <c r="B97" s="73" t="s">
        <v>47</v>
      </c>
      <c r="C97" s="65"/>
      <c r="D97" s="66"/>
      <c r="E97" s="67"/>
      <c r="F97" s="82"/>
      <c r="G97" s="55">
        <v>0</v>
      </c>
      <c r="H97" s="55"/>
      <c r="I97" s="55">
        <v>0</v>
      </c>
      <c r="J97" s="56"/>
      <c r="K97" s="57"/>
      <c r="L97" s="55">
        <v>-2.3681592999999999</v>
      </c>
      <c r="M97" s="58"/>
      <c r="N97" s="58"/>
      <c r="O97" s="59">
        <v>-2.3681592999999999</v>
      </c>
      <c r="P97" s="60"/>
    </row>
    <row r="98" spans="1:16" s="71" customFormat="1" ht="18" customHeight="1" x14ac:dyDescent="0.2">
      <c r="A98" s="75"/>
      <c r="B98" s="64" t="s">
        <v>51</v>
      </c>
      <c r="C98" s="65">
        <v>1000</v>
      </c>
      <c r="D98" s="66"/>
      <c r="E98" s="67"/>
      <c r="F98" s="65">
        <v>41.880800000000001</v>
      </c>
      <c r="G98" s="68">
        <v>167.217614</v>
      </c>
      <c r="H98" s="68"/>
      <c r="I98" s="68">
        <v>26.7797573</v>
      </c>
      <c r="J98" s="56">
        <v>1.2653716491852349</v>
      </c>
      <c r="K98" s="57"/>
      <c r="L98" s="68">
        <v>21.159242800000001</v>
      </c>
      <c r="M98" s="58"/>
      <c r="N98" s="58"/>
      <c r="O98" s="74">
        <v>47.939000100000001</v>
      </c>
      <c r="P98" s="70">
        <v>2.866863062643628</v>
      </c>
    </row>
    <row r="99" spans="1:16" ht="18" customHeight="1" x14ac:dyDescent="0.2">
      <c r="A99" s="72"/>
      <c r="B99" s="64"/>
      <c r="C99" s="51"/>
      <c r="D99" s="52"/>
      <c r="E99" s="53"/>
      <c r="F99" s="54"/>
      <c r="G99" s="57"/>
      <c r="H99" s="57"/>
      <c r="I99" s="57"/>
      <c r="J99" s="56"/>
      <c r="K99" s="57"/>
      <c r="L99" s="57"/>
      <c r="M99" s="58"/>
      <c r="N99" s="58"/>
      <c r="O99" s="59"/>
      <c r="P99" s="60"/>
    </row>
    <row r="100" spans="1:16" ht="18" customHeight="1" x14ac:dyDescent="0.2">
      <c r="A100" s="75" t="s">
        <v>88</v>
      </c>
      <c r="B100" s="64" t="s">
        <v>89</v>
      </c>
      <c r="C100" s="65">
        <v>1200</v>
      </c>
      <c r="D100" s="52">
        <v>0.25916666666666666</v>
      </c>
      <c r="E100" s="53"/>
      <c r="F100" s="82">
        <v>0</v>
      </c>
      <c r="G100" s="55">
        <v>939.64018899999996</v>
      </c>
      <c r="H100" s="55">
        <v>0</v>
      </c>
      <c r="I100" s="55">
        <v>197.7813476</v>
      </c>
      <c r="J100" s="56">
        <v>1.6059420155346293</v>
      </c>
      <c r="K100" s="57"/>
      <c r="L100" s="55">
        <v>150.90076590000001</v>
      </c>
      <c r="M100" s="58"/>
      <c r="N100" s="58"/>
      <c r="O100" s="59">
        <v>348.68211350000001</v>
      </c>
      <c r="P100" s="60">
        <v>3.7108045992698595</v>
      </c>
    </row>
    <row r="101" spans="1:16" ht="18" customHeight="1" x14ac:dyDescent="0.2">
      <c r="A101" s="75"/>
      <c r="B101" s="73" t="s">
        <v>47</v>
      </c>
      <c r="C101" s="65"/>
      <c r="D101" s="52"/>
      <c r="E101" s="53"/>
      <c r="F101" s="54"/>
      <c r="G101" s="55">
        <v>0</v>
      </c>
      <c r="H101" s="55"/>
      <c r="I101" s="55">
        <v>11.188367899999999</v>
      </c>
      <c r="J101" s="56"/>
      <c r="K101" s="57"/>
      <c r="L101" s="55">
        <v>2.9278955999999998</v>
      </c>
      <c r="M101" s="58"/>
      <c r="N101" s="58"/>
      <c r="O101" s="59">
        <v>14.116263499999999</v>
      </c>
      <c r="P101" s="60"/>
    </row>
    <row r="102" spans="1:16" ht="18" customHeight="1" x14ac:dyDescent="0.2">
      <c r="A102" s="75"/>
      <c r="B102" s="64" t="s">
        <v>51</v>
      </c>
      <c r="C102" s="65">
        <v>1200</v>
      </c>
      <c r="D102" s="66"/>
      <c r="E102" s="67"/>
      <c r="F102" s="65">
        <v>0</v>
      </c>
      <c r="G102" s="68">
        <v>939.64018899999996</v>
      </c>
      <c r="H102" s="68"/>
      <c r="I102" s="68">
        <v>208.96971550000001</v>
      </c>
      <c r="J102" s="69">
        <v>1.6371017683237898</v>
      </c>
      <c r="K102" s="57"/>
      <c r="L102" s="68">
        <v>153.82866150000001</v>
      </c>
      <c r="M102" s="58"/>
      <c r="N102" s="58"/>
      <c r="O102" s="74">
        <v>362.79837700000002</v>
      </c>
      <c r="P102" s="70">
        <v>3.8610351201144724</v>
      </c>
    </row>
    <row r="103" spans="1:16" ht="18" customHeight="1" x14ac:dyDescent="0.2">
      <c r="A103" s="72"/>
      <c r="B103" s="64"/>
      <c r="C103" s="51"/>
      <c r="D103" s="52"/>
      <c r="E103" s="53"/>
      <c r="F103" s="54"/>
      <c r="G103" s="57"/>
      <c r="H103" s="57"/>
      <c r="I103" s="57"/>
      <c r="J103" s="56"/>
      <c r="K103" s="57"/>
      <c r="L103" s="57"/>
      <c r="M103" s="58"/>
      <c r="N103" s="58"/>
      <c r="O103" s="59"/>
      <c r="P103" s="60"/>
    </row>
    <row r="104" spans="1:16" ht="18" customHeight="1" x14ac:dyDescent="0.2">
      <c r="A104" s="75" t="s">
        <v>90</v>
      </c>
      <c r="B104" s="64" t="s">
        <v>91</v>
      </c>
      <c r="C104" s="65">
        <v>300</v>
      </c>
      <c r="D104" s="52">
        <v>0.65</v>
      </c>
      <c r="E104" s="53"/>
      <c r="F104" s="82">
        <v>0</v>
      </c>
      <c r="G104" s="55">
        <v>411.58869800000002</v>
      </c>
      <c r="H104" s="55">
        <v>0</v>
      </c>
      <c r="I104" s="55">
        <v>70.740987399999995</v>
      </c>
      <c r="J104" s="56">
        <v>1.7459661659611461</v>
      </c>
      <c r="K104" s="57"/>
      <c r="L104" s="55">
        <v>71.861994100000004</v>
      </c>
      <c r="M104" s="58"/>
      <c r="N104" s="58"/>
      <c r="O104" s="59">
        <v>142.6029815</v>
      </c>
      <c r="P104" s="60">
        <v>3.4646962414891185</v>
      </c>
    </row>
    <row r="105" spans="1:16" ht="18" customHeight="1" x14ac:dyDescent="0.2">
      <c r="A105" s="75"/>
      <c r="B105" s="73" t="s">
        <v>47</v>
      </c>
      <c r="C105" s="65"/>
      <c r="D105" s="52"/>
      <c r="E105" s="53"/>
      <c r="F105" s="54"/>
      <c r="G105" s="55">
        <v>0</v>
      </c>
      <c r="H105" s="55"/>
      <c r="I105" s="55">
        <v>0</v>
      </c>
      <c r="J105" s="56"/>
      <c r="K105" s="57"/>
      <c r="L105" s="55">
        <v>12.479185899999999</v>
      </c>
      <c r="M105" s="58"/>
      <c r="N105" s="58"/>
      <c r="O105" s="59">
        <v>12.479185899999999</v>
      </c>
      <c r="P105" s="60"/>
    </row>
    <row r="106" spans="1:16" ht="18" customHeight="1" x14ac:dyDescent="0.2">
      <c r="A106" s="75"/>
      <c r="B106" s="64" t="s">
        <v>51</v>
      </c>
      <c r="C106" s="65">
        <v>300</v>
      </c>
      <c r="D106" s="66"/>
      <c r="E106" s="67"/>
      <c r="F106" s="65">
        <v>0</v>
      </c>
      <c r="G106" s="68">
        <v>411.58869800000002</v>
      </c>
      <c r="H106" s="68"/>
      <c r="I106" s="68">
        <v>70.740987399999995</v>
      </c>
      <c r="J106" s="56">
        <v>2.049161709488923</v>
      </c>
      <c r="K106" s="57"/>
      <c r="L106" s="68">
        <v>84.341180000000008</v>
      </c>
      <c r="M106" s="58"/>
      <c r="N106" s="58"/>
      <c r="O106" s="74">
        <v>155.0821674</v>
      </c>
      <c r="P106" s="70">
        <v>3.7678917850168956</v>
      </c>
    </row>
    <row r="107" spans="1:16" ht="18" customHeight="1" x14ac:dyDescent="0.2">
      <c r="A107" s="72"/>
      <c r="B107" s="64"/>
      <c r="C107" s="51"/>
      <c r="D107" s="52"/>
      <c r="E107" s="53"/>
      <c r="F107" s="54"/>
      <c r="G107" s="57"/>
      <c r="H107" s="57"/>
      <c r="I107" s="57"/>
      <c r="J107" s="56"/>
      <c r="K107" s="57"/>
      <c r="L107" s="57"/>
      <c r="M107" s="58"/>
      <c r="N107" s="58"/>
      <c r="O107" s="59"/>
      <c r="P107" s="60"/>
    </row>
    <row r="108" spans="1:16" ht="18" customHeight="1" x14ac:dyDescent="0.2">
      <c r="A108" s="75" t="s">
        <v>92</v>
      </c>
      <c r="B108" s="64" t="s">
        <v>93</v>
      </c>
      <c r="C108" s="65">
        <v>1200</v>
      </c>
      <c r="D108" s="66">
        <v>8.3333333333333329E-2</v>
      </c>
      <c r="E108" s="67"/>
      <c r="F108" s="82">
        <v>0</v>
      </c>
      <c r="G108" s="55">
        <v>175.46745999999999</v>
      </c>
      <c r="H108" s="55">
        <v>0</v>
      </c>
      <c r="I108" s="55">
        <v>54.8484263</v>
      </c>
      <c r="J108" s="69">
        <v>2.7015859008844152</v>
      </c>
      <c r="K108" s="68"/>
      <c r="L108" s="55">
        <v>47.404041599999999</v>
      </c>
      <c r="M108" s="58"/>
      <c r="N108" s="58"/>
      <c r="O108" s="74">
        <v>102.2524679</v>
      </c>
      <c r="P108" s="70">
        <v>5.8274319295440877</v>
      </c>
    </row>
    <row r="109" spans="1:16" ht="18" customHeight="1" x14ac:dyDescent="0.2">
      <c r="A109" s="72"/>
      <c r="B109" s="73" t="s">
        <v>47</v>
      </c>
      <c r="C109" s="51"/>
      <c r="D109" s="52"/>
      <c r="E109" s="53"/>
      <c r="F109" s="54"/>
      <c r="G109" s="55">
        <v>0</v>
      </c>
      <c r="H109" s="55"/>
      <c r="I109" s="55">
        <v>0</v>
      </c>
      <c r="J109" s="56"/>
      <c r="K109" s="57"/>
      <c r="L109" s="55">
        <v>0</v>
      </c>
      <c r="M109" s="58"/>
      <c r="N109" s="58"/>
      <c r="O109" s="59">
        <v>0</v>
      </c>
      <c r="P109" s="60"/>
    </row>
    <row r="110" spans="1:16" ht="18" customHeight="1" x14ac:dyDescent="0.2">
      <c r="A110" s="72"/>
      <c r="B110" s="64" t="s">
        <v>51</v>
      </c>
      <c r="C110" s="65">
        <v>1200</v>
      </c>
      <c r="D110" s="66"/>
      <c r="E110" s="67"/>
      <c r="F110" s="65">
        <v>0</v>
      </c>
      <c r="G110" s="68">
        <v>175.46745999999999</v>
      </c>
      <c r="H110" s="68"/>
      <c r="I110" s="68">
        <v>54.8484263</v>
      </c>
      <c r="J110" s="69">
        <v>2.7015859008844152</v>
      </c>
      <c r="K110" s="57"/>
      <c r="L110" s="68">
        <v>47.404041599999999</v>
      </c>
      <c r="M110" s="58"/>
      <c r="N110" s="58"/>
      <c r="O110" s="74">
        <v>102.2524679</v>
      </c>
      <c r="P110" s="70">
        <v>5.8274319295440877</v>
      </c>
    </row>
    <row r="111" spans="1:16" ht="18" customHeight="1" x14ac:dyDescent="0.2">
      <c r="A111" s="72"/>
      <c r="B111" s="64"/>
      <c r="C111" s="65"/>
      <c r="D111" s="66"/>
      <c r="E111" s="67"/>
      <c r="F111" s="65"/>
      <c r="G111" s="68"/>
      <c r="H111" s="68"/>
      <c r="I111" s="68"/>
      <c r="J111" s="69"/>
      <c r="K111" s="57"/>
      <c r="L111" s="68"/>
      <c r="M111" s="58"/>
      <c r="N111" s="58"/>
      <c r="O111" s="74"/>
      <c r="P111" s="70"/>
    </row>
    <row r="112" spans="1:16" ht="18" customHeight="1" x14ac:dyDescent="0.2">
      <c r="A112" s="72"/>
      <c r="B112" s="64" t="s">
        <v>94</v>
      </c>
      <c r="C112" s="65"/>
      <c r="D112" s="66"/>
      <c r="E112" s="67"/>
      <c r="F112" s="65"/>
      <c r="G112" s="55">
        <v>217.567305</v>
      </c>
      <c r="H112" s="55">
        <v>0</v>
      </c>
      <c r="I112" s="55">
        <v>0</v>
      </c>
      <c r="J112" s="69">
        <v>2.880000016546604</v>
      </c>
      <c r="K112" s="57"/>
      <c r="L112" s="55">
        <v>62.659384199999998</v>
      </c>
      <c r="M112" s="58"/>
      <c r="N112" s="58"/>
      <c r="O112" s="74">
        <v>62.659384199999998</v>
      </c>
      <c r="P112" s="70">
        <v>2.880000016546604</v>
      </c>
    </row>
    <row r="113" spans="1:17" ht="18" customHeight="1" x14ac:dyDescent="0.2">
      <c r="A113" s="72"/>
      <c r="B113" s="73" t="s">
        <v>47</v>
      </c>
      <c r="C113" s="65"/>
      <c r="D113" s="66"/>
      <c r="E113" s="67"/>
      <c r="F113" s="65"/>
      <c r="G113" s="55">
        <v>0</v>
      </c>
      <c r="H113" s="68"/>
      <c r="I113" s="55">
        <v>0</v>
      </c>
      <c r="J113" s="56"/>
      <c r="K113" s="57"/>
      <c r="L113" s="55">
        <v>0</v>
      </c>
      <c r="M113" s="58"/>
      <c r="N113" s="58"/>
      <c r="O113" s="59">
        <v>0</v>
      </c>
      <c r="P113" s="70"/>
    </row>
    <row r="114" spans="1:17" ht="18" customHeight="1" x14ac:dyDescent="0.2">
      <c r="A114" s="72"/>
      <c r="B114" s="64" t="s">
        <v>51</v>
      </c>
      <c r="C114" s="65"/>
      <c r="D114" s="66"/>
      <c r="E114" s="67"/>
      <c r="F114" s="65"/>
      <c r="G114" s="68">
        <v>217.567305</v>
      </c>
      <c r="H114" s="68"/>
      <c r="I114" s="68">
        <v>0</v>
      </c>
      <c r="J114" s="69">
        <v>2.880000016546604</v>
      </c>
      <c r="K114" s="57"/>
      <c r="L114" s="68">
        <v>62.659384199999998</v>
      </c>
      <c r="M114" s="58"/>
      <c r="N114" s="58"/>
      <c r="O114" s="74">
        <v>62.659384199999998</v>
      </c>
      <c r="P114" s="70">
        <v>2.880000016546604</v>
      </c>
    </row>
    <row r="115" spans="1:17" ht="18" customHeight="1" x14ac:dyDescent="0.2">
      <c r="A115" s="72"/>
      <c r="B115" s="50"/>
      <c r="C115" s="51"/>
      <c r="D115" s="52"/>
      <c r="E115" s="53"/>
      <c r="F115" s="54"/>
      <c r="G115" s="57"/>
      <c r="H115" s="57"/>
      <c r="I115" s="57"/>
      <c r="J115" s="56"/>
      <c r="K115" s="57"/>
      <c r="L115" s="57"/>
      <c r="M115" s="58"/>
      <c r="N115" s="58"/>
      <c r="O115" s="59"/>
      <c r="P115" s="60"/>
    </row>
    <row r="116" spans="1:17" ht="18" customHeight="1" x14ac:dyDescent="0.2">
      <c r="A116" s="75" t="s">
        <v>95</v>
      </c>
      <c r="B116" s="64" t="s">
        <v>96</v>
      </c>
      <c r="C116" s="51"/>
      <c r="D116" s="52"/>
      <c r="E116" s="53"/>
      <c r="F116" s="54"/>
      <c r="G116" s="57"/>
      <c r="H116" s="57"/>
      <c r="I116" s="57"/>
      <c r="J116" s="56"/>
      <c r="K116" s="57"/>
      <c r="L116" s="57"/>
      <c r="M116" s="58"/>
      <c r="N116" s="58"/>
      <c r="O116" s="59"/>
      <c r="P116" s="60"/>
    </row>
    <row r="117" spans="1:17" s="71" customFormat="1" ht="18" customHeight="1" x14ac:dyDescent="0.2">
      <c r="A117" s="49">
        <v>1</v>
      </c>
      <c r="B117" s="50" t="s">
        <v>97</v>
      </c>
      <c r="C117" s="65">
        <v>440</v>
      </c>
      <c r="D117" s="66">
        <v>0.1</v>
      </c>
      <c r="E117" s="67">
        <v>0.4027</v>
      </c>
      <c r="F117" s="82">
        <v>17.718800000000002</v>
      </c>
      <c r="G117" s="55">
        <v>110.573032</v>
      </c>
      <c r="H117" s="55">
        <v>0</v>
      </c>
      <c r="I117" s="55">
        <v>0</v>
      </c>
      <c r="J117" s="69">
        <v>2.9884190930027135</v>
      </c>
      <c r="K117" s="57"/>
      <c r="L117" s="55">
        <v>33.043855999999998</v>
      </c>
      <c r="M117" s="58"/>
      <c r="N117" s="58"/>
      <c r="O117" s="59">
        <v>33.043855999999998</v>
      </c>
      <c r="P117" s="60">
        <v>2.9884190930027135</v>
      </c>
    </row>
    <row r="118" spans="1:17" ht="18" customHeight="1" x14ac:dyDescent="0.2">
      <c r="A118" s="72"/>
      <c r="B118" s="73" t="s">
        <v>47</v>
      </c>
      <c r="C118" s="51"/>
      <c r="D118" s="52"/>
      <c r="E118" s="53"/>
      <c r="F118" s="54"/>
      <c r="G118" s="55">
        <v>0</v>
      </c>
      <c r="H118" s="68"/>
      <c r="I118" s="55">
        <v>0</v>
      </c>
      <c r="J118" s="56"/>
      <c r="K118" s="57"/>
      <c r="L118" s="55">
        <v>-2.95032E-2</v>
      </c>
      <c r="M118" s="58"/>
      <c r="N118" s="58"/>
      <c r="O118" s="59">
        <v>-2.95032E-2</v>
      </c>
      <c r="P118" s="60"/>
      <c r="Q118" s="70"/>
    </row>
    <row r="119" spans="1:17" ht="18" customHeight="1" x14ac:dyDescent="0.2">
      <c r="A119" s="72"/>
      <c r="B119" s="50" t="s">
        <v>98</v>
      </c>
      <c r="C119" s="65">
        <v>440</v>
      </c>
      <c r="D119" s="66"/>
      <c r="E119" s="67"/>
      <c r="F119" s="65">
        <v>17.718800000000002</v>
      </c>
      <c r="G119" s="68">
        <v>110.573032</v>
      </c>
      <c r="H119" s="68"/>
      <c r="I119" s="68">
        <v>0</v>
      </c>
      <c r="J119" s="69">
        <v>2.9857508836331808</v>
      </c>
      <c r="K119" s="57"/>
      <c r="L119" s="68">
        <v>33.014352799999998</v>
      </c>
      <c r="M119" s="58"/>
      <c r="N119" s="58"/>
      <c r="O119" s="74">
        <v>33.014352799999998</v>
      </c>
      <c r="P119" s="70">
        <v>2.9857508836331808</v>
      </c>
    </row>
    <row r="120" spans="1:17" ht="18" customHeight="1" x14ac:dyDescent="0.2">
      <c r="A120" s="72"/>
      <c r="B120" s="50"/>
      <c r="C120" s="51"/>
      <c r="D120" s="52"/>
      <c r="E120" s="53"/>
      <c r="F120" s="51"/>
      <c r="G120" s="68"/>
      <c r="H120" s="68"/>
      <c r="I120" s="68"/>
      <c r="J120" s="56"/>
      <c r="K120" s="57"/>
      <c r="L120" s="68"/>
      <c r="M120" s="58"/>
      <c r="N120" s="58"/>
      <c r="O120" s="59"/>
      <c r="P120" s="60"/>
    </row>
    <row r="121" spans="1:17" ht="18" customHeight="1" x14ac:dyDescent="0.2">
      <c r="A121" s="75" t="s">
        <v>99</v>
      </c>
      <c r="B121" s="64" t="s">
        <v>100</v>
      </c>
      <c r="C121" s="51"/>
      <c r="D121" s="52"/>
      <c r="E121" s="53"/>
      <c r="F121" s="54"/>
      <c r="G121" s="57"/>
      <c r="H121" s="57"/>
      <c r="I121" s="57"/>
      <c r="J121" s="56"/>
      <c r="K121" s="57"/>
      <c r="L121" s="57"/>
      <c r="M121" s="58"/>
      <c r="N121" s="58"/>
      <c r="O121" s="59"/>
      <c r="P121" s="60"/>
    </row>
    <row r="122" spans="1:17" ht="18" customHeight="1" x14ac:dyDescent="0.2">
      <c r="A122" s="49">
        <v>1</v>
      </c>
      <c r="B122" s="50" t="s">
        <v>101</v>
      </c>
      <c r="C122" s="51">
        <v>200</v>
      </c>
      <c r="D122" s="52">
        <v>1</v>
      </c>
      <c r="E122" s="53">
        <v>0.4027</v>
      </c>
      <c r="F122" s="54">
        <v>80.540000000000006</v>
      </c>
      <c r="G122" s="55">
        <v>216.63194100000001</v>
      </c>
      <c r="H122" s="55">
        <v>0</v>
      </c>
      <c r="I122" s="55">
        <v>0</v>
      </c>
      <c r="J122" s="55">
        <v>3.3672738269007159</v>
      </c>
      <c r="K122" s="55">
        <v>0</v>
      </c>
      <c r="L122" s="55">
        <v>72.945906500000007</v>
      </c>
      <c r="M122" s="58"/>
      <c r="N122" s="58"/>
      <c r="O122" s="59">
        <v>72.945906500000007</v>
      </c>
      <c r="P122" s="60">
        <v>3.3672738269007159</v>
      </c>
    </row>
    <row r="123" spans="1:17" ht="18" customHeight="1" x14ac:dyDescent="0.2">
      <c r="A123" s="49">
        <v>2</v>
      </c>
      <c r="B123" s="50" t="s">
        <v>102</v>
      </c>
      <c r="C123" s="51">
        <v>440</v>
      </c>
      <c r="D123" s="52">
        <v>0.28409999999999996</v>
      </c>
      <c r="E123" s="53">
        <v>0.4027</v>
      </c>
      <c r="F123" s="54">
        <v>50.339110799999993</v>
      </c>
      <c r="G123" s="55">
        <v>250.68555599999999</v>
      </c>
      <c r="H123" s="55">
        <v>0</v>
      </c>
      <c r="I123" s="55">
        <v>0</v>
      </c>
      <c r="J123" s="55">
        <v>3.3432905085285407</v>
      </c>
      <c r="K123" s="55">
        <v>0</v>
      </c>
      <c r="L123" s="55">
        <v>83.811464000000001</v>
      </c>
      <c r="M123" s="58"/>
      <c r="N123" s="58"/>
      <c r="O123" s="59">
        <v>83.811464000000001</v>
      </c>
      <c r="P123" s="60">
        <v>3.3432905085285407</v>
      </c>
    </row>
    <row r="124" spans="1:17" ht="18" customHeight="1" x14ac:dyDescent="0.2">
      <c r="A124" s="49">
        <v>3</v>
      </c>
      <c r="B124" s="50" t="s">
        <v>103</v>
      </c>
      <c r="C124" s="51">
        <v>440</v>
      </c>
      <c r="D124" s="52">
        <v>0.19940000000000002</v>
      </c>
      <c r="E124" s="53">
        <v>0.4027</v>
      </c>
      <c r="F124" s="54">
        <v>35.331287199999998</v>
      </c>
      <c r="G124" s="55">
        <v>241.893417</v>
      </c>
      <c r="H124" s="55">
        <v>0</v>
      </c>
      <c r="I124" s="55">
        <v>0</v>
      </c>
      <c r="J124" s="55">
        <v>3.9239401500537734</v>
      </c>
      <c r="K124" s="55">
        <v>0</v>
      </c>
      <c r="L124" s="55">
        <v>94.917529099999996</v>
      </c>
      <c r="M124" s="58"/>
      <c r="N124" s="58"/>
      <c r="O124" s="59">
        <v>94.917529099999996</v>
      </c>
      <c r="P124" s="60">
        <v>3.9239401500537734</v>
      </c>
    </row>
    <row r="125" spans="1:17" s="71" customFormat="1" ht="18" customHeight="1" x14ac:dyDescent="0.2">
      <c r="A125" s="72"/>
      <c r="B125" s="64" t="s">
        <v>46</v>
      </c>
      <c r="C125" s="65">
        <v>1080</v>
      </c>
      <c r="D125" s="66"/>
      <c r="E125" s="67"/>
      <c r="F125" s="65">
        <v>166.210398</v>
      </c>
      <c r="G125" s="68">
        <v>709.210914</v>
      </c>
      <c r="H125" s="68"/>
      <c r="I125" s="68">
        <v>0</v>
      </c>
      <c r="J125" s="69">
        <v>3.5486608374444728</v>
      </c>
      <c r="K125" s="57"/>
      <c r="L125" s="68">
        <v>251.6748996</v>
      </c>
      <c r="M125" s="58"/>
      <c r="N125" s="58"/>
      <c r="O125" s="74">
        <v>251.6748996</v>
      </c>
      <c r="P125" s="70">
        <v>3.5486608374444728</v>
      </c>
    </row>
    <row r="126" spans="1:17" ht="18" customHeight="1" x14ac:dyDescent="0.2">
      <c r="A126" s="72"/>
      <c r="B126" s="73" t="s">
        <v>47</v>
      </c>
      <c r="C126" s="51"/>
      <c r="D126" s="52"/>
      <c r="E126" s="53"/>
      <c r="F126" s="54"/>
      <c r="G126" s="55"/>
      <c r="H126" s="55"/>
      <c r="I126" s="55"/>
      <c r="J126" s="56"/>
      <c r="K126" s="57"/>
      <c r="L126" s="55">
        <v>1.73134E-2</v>
      </c>
      <c r="M126" s="58"/>
      <c r="N126" s="58"/>
      <c r="O126" s="59">
        <v>1.73134E-2</v>
      </c>
      <c r="P126" s="60"/>
    </row>
    <row r="127" spans="1:17" ht="18" customHeight="1" x14ac:dyDescent="0.2">
      <c r="A127" s="72"/>
      <c r="B127" s="64" t="s">
        <v>51</v>
      </c>
      <c r="C127" s="65">
        <v>1080</v>
      </c>
      <c r="D127" s="66"/>
      <c r="E127" s="67"/>
      <c r="F127" s="65">
        <v>166.210398</v>
      </c>
      <c r="G127" s="68">
        <v>709.210914</v>
      </c>
      <c r="H127" s="68"/>
      <c r="I127" s="68">
        <v>0</v>
      </c>
      <c r="J127" s="69">
        <v>3.5489049594631594</v>
      </c>
      <c r="K127" s="57"/>
      <c r="L127" s="68">
        <v>251.69221300000001</v>
      </c>
      <c r="M127" s="58"/>
      <c r="N127" s="58"/>
      <c r="O127" s="74">
        <v>251.69221300000001</v>
      </c>
      <c r="P127" s="70">
        <v>3.5489049594631594</v>
      </c>
    </row>
    <row r="128" spans="1:17" ht="18" customHeight="1" x14ac:dyDescent="0.2">
      <c r="A128" s="72"/>
      <c r="B128" s="64"/>
      <c r="C128" s="51"/>
      <c r="D128" s="52"/>
      <c r="E128" s="53"/>
      <c r="F128" s="54"/>
      <c r="G128" s="68"/>
      <c r="H128" s="68"/>
      <c r="I128" s="68"/>
      <c r="J128" s="56"/>
      <c r="K128" s="57"/>
      <c r="L128" s="68"/>
      <c r="M128" s="58"/>
      <c r="N128" s="58"/>
      <c r="O128" s="59"/>
      <c r="P128" s="60"/>
    </row>
    <row r="129" spans="1:18" ht="18" customHeight="1" x14ac:dyDescent="0.2">
      <c r="A129" s="75" t="s">
        <v>104</v>
      </c>
      <c r="B129" s="64" t="s">
        <v>105</v>
      </c>
      <c r="C129" s="51"/>
      <c r="D129" s="52"/>
      <c r="E129" s="53"/>
      <c r="F129" s="54"/>
      <c r="G129" s="68"/>
      <c r="H129" s="68"/>
      <c r="I129" s="68"/>
      <c r="J129" s="56"/>
      <c r="K129" s="57"/>
      <c r="L129" s="68"/>
      <c r="M129" s="58"/>
      <c r="N129" s="58"/>
      <c r="O129" s="59"/>
      <c r="P129" s="60"/>
    </row>
    <row r="130" spans="1:18" ht="18" customHeight="1" x14ac:dyDescent="0.2">
      <c r="A130" s="84"/>
      <c r="B130" s="85" t="s">
        <v>106</v>
      </c>
      <c r="C130" s="51">
        <v>1000</v>
      </c>
      <c r="D130" s="52">
        <v>7.4999999999999997E-2</v>
      </c>
      <c r="E130" s="53">
        <v>0.4027</v>
      </c>
      <c r="F130" s="54">
        <v>30.202500000000001</v>
      </c>
      <c r="G130" s="55">
        <v>95.428056999999995</v>
      </c>
      <c r="H130" s="55">
        <v>17.1300752</v>
      </c>
      <c r="I130" s="55">
        <v>17.753474499999999</v>
      </c>
      <c r="J130" s="56">
        <v>2.0228088328362381</v>
      </c>
      <c r="K130" s="57"/>
      <c r="L130" s="55">
        <v>19.30327166</v>
      </c>
      <c r="M130" s="58"/>
      <c r="N130" s="58"/>
      <c r="O130" s="59">
        <v>37.056746160000003</v>
      </c>
      <c r="P130" s="60">
        <v>3.8832128961820951</v>
      </c>
    </row>
    <row r="131" spans="1:18" ht="18" customHeight="1" x14ac:dyDescent="0.2">
      <c r="A131" s="84"/>
      <c r="B131" s="85" t="s">
        <v>107</v>
      </c>
      <c r="C131" s="51">
        <v>400</v>
      </c>
      <c r="D131" s="52">
        <v>8.3599999999999994E-2</v>
      </c>
      <c r="E131" s="53">
        <v>0.4027</v>
      </c>
      <c r="F131" s="54">
        <v>13.466287999999999</v>
      </c>
      <c r="G131" s="55">
        <v>39.972410000000004</v>
      </c>
      <c r="H131" s="55">
        <v>9.1849194000000001</v>
      </c>
      <c r="I131" s="55">
        <v>9.6006193999999994</v>
      </c>
      <c r="J131" s="56">
        <v>2.6434317570544281</v>
      </c>
      <c r="K131" s="57"/>
      <c r="L131" s="55">
        <v>10.5664338</v>
      </c>
      <c r="M131" s="58"/>
      <c r="N131" s="58"/>
      <c r="O131" s="59">
        <v>20.167053199999998</v>
      </c>
      <c r="P131" s="60">
        <v>5.0452432565361951</v>
      </c>
    </row>
    <row r="132" spans="1:18" ht="18" customHeight="1" x14ac:dyDescent="0.2">
      <c r="A132" s="86"/>
      <c r="B132" s="64" t="s">
        <v>46</v>
      </c>
      <c r="C132" s="65">
        <v>1400</v>
      </c>
      <c r="D132" s="66"/>
      <c r="E132" s="67"/>
      <c r="F132" s="65">
        <v>43.668787999999999</v>
      </c>
      <c r="G132" s="68">
        <v>135.40046699999999</v>
      </c>
      <c r="H132" s="68"/>
      <c r="I132" s="68">
        <v>27.354093899999999</v>
      </c>
      <c r="J132" s="69">
        <v>2.2060267679874399</v>
      </c>
      <c r="K132" s="57"/>
      <c r="L132" s="68">
        <v>29.869705459999999</v>
      </c>
      <c r="M132" s="58"/>
      <c r="N132" s="58"/>
      <c r="O132" s="74">
        <v>57.223799360000001</v>
      </c>
      <c r="P132" s="70">
        <v>4.2262630718991536</v>
      </c>
    </row>
    <row r="133" spans="1:18" ht="18" customHeight="1" x14ac:dyDescent="0.2">
      <c r="A133" s="84"/>
      <c r="B133" s="85" t="s">
        <v>106</v>
      </c>
      <c r="C133" s="51"/>
      <c r="D133" s="52"/>
      <c r="E133" s="53"/>
      <c r="F133" s="55">
        <v>0</v>
      </c>
      <c r="G133" s="55"/>
      <c r="H133" s="55"/>
      <c r="I133" s="55"/>
      <c r="J133" s="56">
        <v>0</v>
      </c>
      <c r="K133" s="57"/>
      <c r="L133" s="55">
        <v>-5.7771500000000003E-2</v>
      </c>
      <c r="M133" s="58"/>
      <c r="N133" s="58"/>
      <c r="O133" s="59">
        <v>-5.7771500000000003E-2</v>
      </c>
      <c r="P133" s="60">
        <v>0</v>
      </c>
    </row>
    <row r="134" spans="1:18" s="71" customFormat="1" ht="18" customHeight="1" x14ac:dyDescent="0.2">
      <c r="A134" s="84"/>
      <c r="B134" s="85" t="s">
        <v>107</v>
      </c>
      <c r="C134" s="65"/>
      <c r="D134" s="66"/>
      <c r="E134" s="67"/>
      <c r="F134" s="55">
        <v>0</v>
      </c>
      <c r="G134" s="55">
        <v>0</v>
      </c>
      <c r="H134" s="55"/>
      <c r="I134" s="55"/>
      <c r="J134" s="69">
        <v>0</v>
      </c>
      <c r="K134" s="57"/>
      <c r="L134" s="55">
        <v>18.932376399999999</v>
      </c>
      <c r="M134" s="58"/>
      <c r="N134" s="58"/>
      <c r="O134" s="59">
        <v>18.932376399999999</v>
      </c>
      <c r="P134" s="60">
        <v>0</v>
      </c>
    </row>
    <row r="135" spans="1:18" ht="18" customHeight="1" x14ac:dyDescent="0.2">
      <c r="A135" s="86"/>
      <c r="B135" s="87" t="s">
        <v>47</v>
      </c>
      <c r="C135" s="65">
        <v>0</v>
      </c>
      <c r="D135" s="66"/>
      <c r="E135" s="67"/>
      <c r="F135" s="54">
        <v>0</v>
      </c>
      <c r="G135" s="55">
        <v>0</v>
      </c>
      <c r="H135" s="55"/>
      <c r="I135" s="55"/>
      <c r="J135" s="56"/>
      <c r="K135" s="57"/>
      <c r="L135" s="55">
        <v>18.874604899999998</v>
      </c>
      <c r="M135" s="58"/>
      <c r="N135" s="58"/>
      <c r="O135" s="59">
        <v>18.874604899999998</v>
      </c>
      <c r="P135" s="60"/>
    </row>
    <row r="136" spans="1:18" ht="18" customHeight="1" x14ac:dyDescent="0.2">
      <c r="A136" s="84"/>
      <c r="B136" s="64" t="s">
        <v>51</v>
      </c>
      <c r="C136" s="65">
        <v>1400</v>
      </c>
      <c r="D136" s="66"/>
      <c r="E136" s="67"/>
      <c r="F136" s="65">
        <v>43.668787999999999</v>
      </c>
      <c r="G136" s="68">
        <v>135.40046699999999</v>
      </c>
      <c r="H136" s="68"/>
      <c r="I136" s="68">
        <v>27.354093899999999</v>
      </c>
      <c r="J136" s="69">
        <v>3.6000105051336346</v>
      </c>
      <c r="K136" s="57"/>
      <c r="L136" s="68">
        <v>48.74431036</v>
      </c>
      <c r="M136" s="58"/>
      <c r="N136" s="58"/>
      <c r="O136" s="74">
        <v>76.098404259999995</v>
      </c>
      <c r="P136" s="70">
        <v>5.6202468090453479</v>
      </c>
    </row>
    <row r="137" spans="1:18" ht="18" customHeight="1" x14ac:dyDescent="0.2">
      <c r="A137" s="84"/>
      <c r="B137" s="64"/>
      <c r="C137" s="65"/>
      <c r="D137" s="66"/>
      <c r="E137" s="67"/>
      <c r="F137" s="65"/>
      <c r="G137" s="68"/>
      <c r="H137" s="68"/>
      <c r="I137" s="68"/>
      <c r="J137" s="56"/>
      <c r="K137" s="57"/>
      <c r="L137" s="68"/>
      <c r="M137" s="58"/>
      <c r="N137" s="58"/>
      <c r="O137" s="59"/>
      <c r="P137" s="60"/>
    </row>
    <row r="138" spans="1:18" s="71" customFormat="1" ht="18" customHeight="1" x14ac:dyDescent="0.2">
      <c r="A138" s="75" t="s">
        <v>108</v>
      </c>
      <c r="B138" s="64" t="s">
        <v>109</v>
      </c>
      <c r="C138" s="65"/>
      <c r="D138" s="66"/>
      <c r="E138" s="67">
        <v>0.4027</v>
      </c>
      <c r="F138" s="65">
        <v>0</v>
      </c>
      <c r="G138" s="88">
        <v>13.715071999999999</v>
      </c>
      <c r="H138" s="88">
        <v>0</v>
      </c>
      <c r="I138" s="88">
        <v>0</v>
      </c>
      <c r="J138" s="69">
        <v>2.2660000618297884</v>
      </c>
      <c r="K138" s="57"/>
      <c r="L138" s="88">
        <v>3.1078353999999999</v>
      </c>
      <c r="M138" s="58"/>
      <c r="N138" s="58"/>
      <c r="O138" s="74">
        <v>3.1078353999999999</v>
      </c>
      <c r="P138" s="70">
        <v>2.2660000618297884</v>
      </c>
    </row>
    <row r="139" spans="1:18" ht="18" customHeight="1" x14ac:dyDescent="0.2">
      <c r="A139" s="72"/>
      <c r="B139" s="73" t="s">
        <v>47</v>
      </c>
      <c r="C139" s="51"/>
      <c r="D139" s="52"/>
      <c r="E139" s="53"/>
      <c r="F139" s="54"/>
      <c r="G139" s="55">
        <v>0</v>
      </c>
      <c r="H139" s="55"/>
      <c r="I139" s="55">
        <v>0</v>
      </c>
      <c r="J139" s="56"/>
      <c r="K139" s="57"/>
      <c r="L139" s="55">
        <v>0</v>
      </c>
      <c r="M139" s="58"/>
      <c r="N139" s="58"/>
      <c r="O139" s="59">
        <v>0</v>
      </c>
      <c r="P139" s="60"/>
    </row>
    <row r="140" spans="1:18" s="71" customFormat="1" ht="18" customHeight="1" x14ac:dyDescent="0.2">
      <c r="A140" s="89"/>
      <c r="B140" s="90" t="s">
        <v>110</v>
      </c>
      <c r="C140" s="65">
        <v>0</v>
      </c>
      <c r="D140" s="66"/>
      <c r="E140" s="67"/>
      <c r="F140" s="65">
        <v>0</v>
      </c>
      <c r="G140" s="68">
        <v>13.715071999999999</v>
      </c>
      <c r="H140" s="68"/>
      <c r="I140" s="68">
        <v>0</v>
      </c>
      <c r="J140" s="69">
        <v>2.2660000618297884</v>
      </c>
      <c r="K140" s="57"/>
      <c r="L140" s="68">
        <v>3.1078353999999999</v>
      </c>
      <c r="M140" s="58"/>
      <c r="N140" s="58"/>
      <c r="O140" s="74">
        <v>3.1078353999999999</v>
      </c>
      <c r="P140" s="70">
        <v>2.2660000618297884</v>
      </c>
    </row>
    <row r="141" spans="1:18" s="71" customFormat="1" ht="18" customHeight="1" x14ac:dyDescent="0.2">
      <c r="A141" s="89"/>
      <c r="B141" s="90"/>
      <c r="C141" s="65"/>
      <c r="D141" s="66"/>
      <c r="E141" s="67"/>
      <c r="F141" s="82"/>
      <c r="G141" s="68"/>
      <c r="H141" s="68"/>
      <c r="I141" s="68"/>
      <c r="J141" s="56"/>
      <c r="K141" s="57"/>
      <c r="L141" s="68"/>
      <c r="M141" s="58"/>
      <c r="N141" s="58"/>
      <c r="O141" s="59"/>
      <c r="P141" s="60"/>
    </row>
    <row r="142" spans="1:18" s="94" customFormat="1" ht="18" customHeight="1" x14ac:dyDescent="0.2">
      <c r="A142" s="91" t="s">
        <v>111</v>
      </c>
      <c r="B142" s="92" t="s">
        <v>112</v>
      </c>
      <c r="C142" s="65"/>
      <c r="D142" s="66"/>
      <c r="E142" s="67"/>
      <c r="F142" s="82"/>
      <c r="G142" s="58"/>
      <c r="H142" s="58"/>
      <c r="I142" s="58"/>
      <c r="J142" s="74"/>
      <c r="K142" s="93"/>
      <c r="L142" s="58"/>
      <c r="M142" s="58"/>
      <c r="N142" s="58"/>
      <c r="O142" s="59"/>
      <c r="P142" s="60"/>
      <c r="R142" s="95"/>
    </row>
    <row r="143" spans="1:18" s="94" customFormat="1" ht="18" customHeight="1" x14ac:dyDescent="0.2">
      <c r="A143" s="96">
        <v>1</v>
      </c>
      <c r="B143" s="92" t="s">
        <v>113</v>
      </c>
      <c r="C143" s="65"/>
      <c r="D143" s="66"/>
      <c r="E143" s="67"/>
      <c r="F143" s="82"/>
      <c r="G143" s="58"/>
      <c r="H143" s="58"/>
      <c r="I143" s="58"/>
      <c r="J143" s="74"/>
      <c r="K143" s="93"/>
      <c r="L143" s="58"/>
      <c r="M143" s="58"/>
      <c r="N143" s="58"/>
      <c r="O143" s="59"/>
      <c r="P143" s="60"/>
    </row>
    <row r="144" spans="1:18" s="71" customFormat="1" ht="18" customHeight="1" x14ac:dyDescent="0.2">
      <c r="A144" s="63"/>
      <c r="B144" s="50" t="s">
        <v>114</v>
      </c>
      <c r="C144" s="51">
        <v>1240</v>
      </c>
      <c r="D144" s="52">
        <v>1</v>
      </c>
      <c r="E144" s="53">
        <v>0.4027</v>
      </c>
      <c r="F144" s="54">
        <v>499.34800000000001</v>
      </c>
      <c r="G144" s="57">
        <v>2727.6393783360004</v>
      </c>
      <c r="H144" s="57">
        <v>0</v>
      </c>
      <c r="I144" s="57">
        <v>161.83395216281451</v>
      </c>
      <c r="J144" s="56">
        <v>3.3334926329250565</v>
      </c>
      <c r="K144" s="57"/>
      <c r="L144" s="57">
        <v>909.25657729593377</v>
      </c>
      <c r="M144" s="58"/>
      <c r="N144" s="58"/>
      <c r="O144" s="59">
        <v>1071.0905294587483</v>
      </c>
      <c r="P144" s="60">
        <v>3.9268040268291191</v>
      </c>
    </row>
    <row r="145" spans="1:19" s="71" customFormat="1" ht="18" customHeight="1" x14ac:dyDescent="0.2">
      <c r="A145" s="63"/>
      <c r="B145" s="50" t="s">
        <v>115</v>
      </c>
      <c r="C145" s="51">
        <v>1500</v>
      </c>
      <c r="D145" s="52">
        <v>1</v>
      </c>
      <c r="E145" s="53">
        <v>0.4027</v>
      </c>
      <c r="F145" s="54">
        <v>604.04999999999995</v>
      </c>
      <c r="G145" s="57">
        <v>2296.7040874688005</v>
      </c>
      <c r="H145" s="57">
        <v>0</v>
      </c>
      <c r="I145" s="57">
        <v>150.11818830465222</v>
      </c>
      <c r="J145" s="56">
        <v>4.2847590224761927</v>
      </c>
      <c r="K145" s="57"/>
      <c r="L145" s="57">
        <v>984.08235607398933</v>
      </c>
      <c r="M145" s="58"/>
      <c r="N145" s="58"/>
      <c r="O145" s="59">
        <v>1134.2005443786416</v>
      </c>
      <c r="P145" s="60">
        <v>4.9383834450725645</v>
      </c>
    </row>
    <row r="146" spans="1:19" s="71" customFormat="1" ht="18" customHeight="1" x14ac:dyDescent="0.2">
      <c r="A146" s="63"/>
      <c r="B146" s="50" t="s">
        <v>116</v>
      </c>
      <c r="C146" s="51">
        <v>660</v>
      </c>
      <c r="D146" s="52">
        <v>1</v>
      </c>
      <c r="E146" s="53"/>
      <c r="F146" s="54"/>
      <c r="G146" s="57">
        <v>577.36742976000016</v>
      </c>
      <c r="H146" s="57">
        <v>0</v>
      </c>
      <c r="I146" s="57">
        <v>102.565900118</v>
      </c>
      <c r="J146" s="56">
        <v>6.0465888278241309</v>
      </c>
      <c r="K146" s="57"/>
      <c r="L146" s="57">
        <v>349.11034503363504</v>
      </c>
      <c r="M146" s="58"/>
      <c r="N146" s="58"/>
      <c r="O146" s="59">
        <v>451.67624515163504</v>
      </c>
      <c r="P146" s="60">
        <v>7.8230295279972335</v>
      </c>
    </row>
    <row r="147" spans="1:19" s="71" customFormat="1" ht="18" customHeight="1" x14ac:dyDescent="0.2">
      <c r="A147" s="63"/>
      <c r="B147" s="50" t="s">
        <v>117</v>
      </c>
      <c r="C147" s="51">
        <v>660</v>
      </c>
      <c r="D147" s="52">
        <v>1</v>
      </c>
      <c r="E147" s="53">
        <v>0.4027</v>
      </c>
      <c r="F147" s="54">
        <v>265.78199999999998</v>
      </c>
      <c r="G147" s="57">
        <v>1146.3758335424004</v>
      </c>
      <c r="H147" s="57">
        <v>0</v>
      </c>
      <c r="I147" s="57">
        <v>201.61524077353189</v>
      </c>
      <c r="J147" s="56">
        <v>3.9830733140276693</v>
      </c>
      <c r="K147" s="57"/>
      <c r="L147" s="57">
        <v>456.60989904289607</v>
      </c>
      <c r="M147" s="58"/>
      <c r="N147" s="58"/>
      <c r="O147" s="59">
        <v>658.22513981642794</v>
      </c>
      <c r="P147" s="60">
        <v>5.7417918326353359</v>
      </c>
    </row>
    <row r="148" spans="1:19" s="71" customFormat="1" ht="18" customHeight="1" x14ac:dyDescent="0.2">
      <c r="A148" s="63"/>
      <c r="B148" s="50" t="s">
        <v>118</v>
      </c>
      <c r="C148" s="51">
        <v>1000</v>
      </c>
      <c r="D148" s="52">
        <v>1</v>
      </c>
      <c r="E148" s="53">
        <v>0.4027</v>
      </c>
      <c r="F148" s="54">
        <v>402.7</v>
      </c>
      <c r="G148" s="57">
        <v>2040.2915925824</v>
      </c>
      <c r="H148" s="57">
        <v>0</v>
      </c>
      <c r="I148" s="57">
        <v>246.24706139976419</v>
      </c>
      <c r="J148" s="56">
        <v>3.2137909099626851</v>
      </c>
      <c r="K148" s="57"/>
      <c r="L148" s="57">
        <v>655.70705739146069</v>
      </c>
      <c r="M148" s="58"/>
      <c r="N148" s="58"/>
      <c r="O148" s="59">
        <v>901.95411879122491</v>
      </c>
      <c r="P148" s="60">
        <v>4.4207118338885092</v>
      </c>
    </row>
    <row r="149" spans="1:19" s="71" customFormat="1" ht="18" customHeight="1" x14ac:dyDescent="0.2">
      <c r="A149" s="63"/>
      <c r="B149" s="50" t="s">
        <v>119</v>
      </c>
      <c r="C149" s="97">
        <v>1320</v>
      </c>
      <c r="D149" s="98">
        <v>1</v>
      </c>
      <c r="E149" s="99">
        <v>0.4027</v>
      </c>
      <c r="F149" s="100">
        <v>531.56399999999996</v>
      </c>
      <c r="G149" s="57">
        <v>2713.8709389631999</v>
      </c>
      <c r="H149" s="57">
        <v>0</v>
      </c>
      <c r="I149" s="57">
        <v>409.37055365846271</v>
      </c>
      <c r="J149" s="56">
        <v>3.0345338501263051</v>
      </c>
      <c r="K149" s="57"/>
      <c r="L149" s="57">
        <v>823.53332291578909</v>
      </c>
      <c r="M149" s="58"/>
      <c r="N149" s="58"/>
      <c r="O149" s="59">
        <v>1232.9038765742519</v>
      </c>
      <c r="P149" s="60">
        <v>4.5429716604182628</v>
      </c>
    </row>
    <row r="150" spans="1:19" s="71" customFormat="1" ht="18" customHeight="1" x14ac:dyDescent="0.2">
      <c r="A150" s="63"/>
      <c r="B150" s="50" t="s">
        <v>120</v>
      </c>
      <c r="C150" s="97">
        <v>270.5</v>
      </c>
      <c r="D150" s="98">
        <v>1</v>
      </c>
      <c r="E150" s="99">
        <v>0.4027</v>
      </c>
      <c r="F150" s="100">
        <v>108.93035</v>
      </c>
      <c r="G150" s="57">
        <v>497.98350522240014</v>
      </c>
      <c r="H150" s="57">
        <v>0</v>
      </c>
      <c r="I150" s="57">
        <v>46.43241471956572</v>
      </c>
      <c r="J150" s="56">
        <v>5.5575188155764463</v>
      </c>
      <c r="K150" s="57"/>
      <c r="L150" s="57">
        <v>276.75527001202005</v>
      </c>
      <c r="M150" s="58"/>
      <c r="N150" s="58"/>
      <c r="O150" s="59">
        <v>323.18768473158576</v>
      </c>
      <c r="P150" s="60">
        <v>6.4899275044712512</v>
      </c>
    </row>
    <row r="151" spans="1:19" s="71" customFormat="1" ht="18" customHeight="1" x14ac:dyDescent="0.2">
      <c r="A151" s="63"/>
      <c r="B151" s="50" t="s">
        <v>121</v>
      </c>
      <c r="C151" s="97">
        <v>1200</v>
      </c>
      <c r="D151" s="98">
        <v>1</v>
      </c>
      <c r="E151" s="99">
        <v>0.4027</v>
      </c>
      <c r="F151" s="100">
        <v>483.24</v>
      </c>
      <c r="G151" s="57">
        <v>2227.9511593984007</v>
      </c>
      <c r="H151" s="57">
        <v>0</v>
      </c>
      <c r="I151" s="57">
        <v>319.1768709243259</v>
      </c>
      <c r="J151" s="56">
        <v>3.355712059509695</v>
      </c>
      <c r="K151" s="57"/>
      <c r="L151" s="57">
        <v>747.63625735918197</v>
      </c>
      <c r="M151" s="58"/>
      <c r="N151" s="58"/>
      <c r="O151" s="59">
        <v>1066.8131282835079</v>
      </c>
      <c r="P151" s="60">
        <v>4.788314697937869</v>
      </c>
    </row>
    <row r="152" spans="1:19" s="71" customFormat="1" ht="18" customHeight="1" x14ac:dyDescent="0.2">
      <c r="A152" s="63"/>
      <c r="B152" s="50" t="s">
        <v>122</v>
      </c>
      <c r="C152" s="51">
        <v>140</v>
      </c>
      <c r="D152" s="52">
        <v>1</v>
      </c>
      <c r="E152" s="53">
        <v>0.4027</v>
      </c>
      <c r="F152" s="54">
        <v>56.378</v>
      </c>
      <c r="G152" s="57">
        <v>90.298622835200007</v>
      </c>
      <c r="H152" s="57">
        <v>0</v>
      </c>
      <c r="I152" s="57">
        <v>10.676961220773332</v>
      </c>
      <c r="J152" s="56">
        <v>0.2999999973226613</v>
      </c>
      <c r="K152" s="57"/>
      <c r="L152" s="57">
        <v>2.7089586608800005</v>
      </c>
      <c r="M152" s="58"/>
      <c r="N152" s="58"/>
      <c r="O152" s="59">
        <v>13.385919881653333</v>
      </c>
      <c r="P152" s="60">
        <v>1.4824057622765054</v>
      </c>
    </row>
    <row r="153" spans="1:19" s="83" customFormat="1" ht="18" customHeight="1" x14ac:dyDescent="0.2">
      <c r="A153" s="63"/>
      <c r="B153" s="50" t="s">
        <v>123</v>
      </c>
      <c r="C153" s="101">
        <v>23.86</v>
      </c>
      <c r="D153" s="102">
        <v>1</v>
      </c>
      <c r="E153" s="103">
        <v>0.23849999999999999</v>
      </c>
      <c r="F153" s="104">
        <v>9.5399999999999991</v>
      </c>
      <c r="G153" s="57">
        <v>0.31909767680000006</v>
      </c>
      <c r="H153" s="57">
        <v>0</v>
      </c>
      <c r="I153" s="57">
        <v>1.620700248E-2</v>
      </c>
      <c r="J153" s="56">
        <v>3.6520991746687641</v>
      </c>
      <c r="K153" s="57"/>
      <c r="L153" s="57">
        <v>0.11653763620800003</v>
      </c>
      <c r="M153" s="58"/>
      <c r="N153" s="58"/>
      <c r="O153" s="59">
        <v>0.13274463868800004</v>
      </c>
      <c r="P153" s="60">
        <v>4.1600001610541346</v>
      </c>
    </row>
    <row r="154" spans="1:19" s="83" customFormat="1" ht="18" customHeight="1" x14ac:dyDescent="0.2">
      <c r="A154" s="63"/>
      <c r="B154" s="50" t="s">
        <v>124</v>
      </c>
      <c r="C154" s="105"/>
      <c r="D154" s="106"/>
      <c r="E154" s="107"/>
      <c r="F154" s="108"/>
      <c r="G154" s="57">
        <v>2.3544515456000008</v>
      </c>
      <c r="H154" s="57">
        <v>0</v>
      </c>
      <c r="I154" s="57">
        <v>0.29154091655999997</v>
      </c>
      <c r="J154" s="56">
        <v>2.9217457861894331</v>
      </c>
      <c r="K154" s="57"/>
      <c r="L154" s="57">
        <v>0.68791088821440005</v>
      </c>
      <c r="M154" s="58"/>
      <c r="N154" s="58"/>
      <c r="O154" s="59">
        <v>0.97945180477440008</v>
      </c>
      <c r="P154" s="60">
        <v>4.1599998377745324</v>
      </c>
    </row>
    <row r="155" spans="1:19" s="83" customFormat="1" ht="18" customHeight="1" x14ac:dyDescent="0.2">
      <c r="A155" s="63"/>
      <c r="B155" s="50" t="s">
        <v>125</v>
      </c>
      <c r="C155" s="109"/>
      <c r="D155" s="110"/>
      <c r="E155" s="111"/>
      <c r="F155" s="112"/>
      <c r="G155" s="57">
        <v>0.23998103680000005</v>
      </c>
      <c r="H155" s="57">
        <v>0</v>
      </c>
      <c r="I155" s="57">
        <v>4.1514796799999996E-2</v>
      </c>
      <c r="J155" s="56">
        <v>2.4300803248800698</v>
      </c>
      <c r="K155" s="57"/>
      <c r="L155" s="57">
        <v>5.831731958720001E-2</v>
      </c>
      <c r="M155" s="58"/>
      <c r="N155" s="58"/>
      <c r="O155" s="59">
        <v>9.9832116387200007E-2</v>
      </c>
      <c r="P155" s="60">
        <v>4.1600002116167198</v>
      </c>
    </row>
    <row r="156" spans="1:19" s="83" customFormat="1" ht="18" customHeight="1" x14ac:dyDescent="0.2">
      <c r="A156" s="63"/>
      <c r="B156" s="50" t="s">
        <v>126</v>
      </c>
      <c r="C156" s="65"/>
      <c r="D156" s="66"/>
      <c r="E156" s="67"/>
      <c r="F156" s="82"/>
      <c r="G156" s="57">
        <v>0</v>
      </c>
      <c r="H156" s="57">
        <v>0</v>
      </c>
      <c r="I156" s="57">
        <v>0</v>
      </c>
      <c r="J156" s="56">
        <v>0</v>
      </c>
      <c r="K156" s="57"/>
      <c r="L156" s="57">
        <v>18.286607000000004</v>
      </c>
      <c r="M156" s="58"/>
      <c r="N156" s="58"/>
      <c r="O156" s="59">
        <v>18.286607000000004</v>
      </c>
      <c r="P156" s="60">
        <v>0</v>
      </c>
    </row>
    <row r="157" spans="1:19" s="83" customFormat="1" ht="18" customHeight="1" x14ac:dyDescent="0.2">
      <c r="A157" s="63"/>
      <c r="B157" s="64" t="s">
        <v>46</v>
      </c>
      <c r="C157" s="113">
        <v>8014.36</v>
      </c>
      <c r="D157" s="66"/>
      <c r="E157" s="67"/>
      <c r="F157" s="113">
        <v>2961.53235</v>
      </c>
      <c r="G157" s="113">
        <v>14321.396078368003</v>
      </c>
      <c r="H157" s="113"/>
      <c r="I157" s="113">
        <v>1648.3864059977304</v>
      </c>
      <c r="J157" s="113">
        <v>42.113394715489108</v>
      </c>
      <c r="K157" s="113">
        <v>0</v>
      </c>
      <c r="L157" s="113">
        <v>5104.8245369667857</v>
      </c>
      <c r="M157" s="58"/>
      <c r="N157" s="58"/>
      <c r="O157" s="74">
        <v>6753.2109429645161</v>
      </c>
      <c r="P157" s="70">
        <v>4.715469711200166</v>
      </c>
      <c r="S157" s="83">
        <v>209008</v>
      </c>
    </row>
    <row r="158" spans="1:19" s="83" customFormat="1" ht="18" customHeight="1" x14ac:dyDescent="0.2">
      <c r="A158" s="63"/>
      <c r="B158" s="73" t="s">
        <v>47</v>
      </c>
      <c r="D158" s="66"/>
      <c r="E158" s="67"/>
      <c r="F158" s="82"/>
      <c r="G158" s="114">
        <v>0</v>
      </c>
      <c r="H158" s="57"/>
      <c r="I158" s="114"/>
      <c r="J158" s="56"/>
      <c r="K158" s="57"/>
      <c r="L158" s="114">
        <v>129.74808226300999</v>
      </c>
      <c r="M158" s="58"/>
      <c r="N158" s="58"/>
      <c r="O158" s="59">
        <v>129.74808226300999</v>
      </c>
      <c r="P158" s="60"/>
      <c r="S158" s="83">
        <v>2532069</v>
      </c>
    </row>
    <row r="159" spans="1:19" s="83" customFormat="1" ht="18" customHeight="1" x14ac:dyDescent="0.2">
      <c r="A159" s="63"/>
      <c r="B159" s="64" t="s">
        <v>51</v>
      </c>
      <c r="C159" s="65">
        <v>8014.36</v>
      </c>
      <c r="D159" s="66"/>
      <c r="E159" s="67"/>
      <c r="F159" s="65">
        <v>2961.53235</v>
      </c>
      <c r="G159" s="65">
        <v>14321.396078368003</v>
      </c>
      <c r="H159" s="57"/>
      <c r="I159" s="65">
        <v>1648.3864059977304</v>
      </c>
      <c r="J159" s="74">
        <v>3.6550714683022036</v>
      </c>
      <c r="K159" s="57"/>
      <c r="L159" s="65">
        <v>5234.5726192297952</v>
      </c>
      <c r="M159" s="58"/>
      <c r="N159" s="58"/>
      <c r="O159" s="65">
        <v>6882.9590252275257</v>
      </c>
      <c r="P159" s="70">
        <v>4.8060670814237225</v>
      </c>
      <c r="Q159" s="83">
        <f>[1]JAIPUR!$CN$142</f>
        <v>2901.5200526499102</v>
      </c>
      <c r="R159" s="115"/>
      <c r="S159" s="83">
        <v>1508241473</v>
      </c>
    </row>
    <row r="160" spans="1:19" s="83" customFormat="1" ht="18" customHeight="1" x14ac:dyDescent="0.2">
      <c r="A160" s="63"/>
      <c r="B160" s="50"/>
      <c r="C160" s="65"/>
      <c r="D160" s="66"/>
      <c r="E160" s="67"/>
      <c r="F160" s="82"/>
      <c r="G160" s="57"/>
      <c r="H160" s="57"/>
      <c r="I160" s="57"/>
      <c r="J160" s="56"/>
      <c r="K160" s="57"/>
      <c r="L160" s="57"/>
      <c r="M160" s="58"/>
      <c r="N160" s="58"/>
      <c r="O160" s="59"/>
      <c r="P160" s="60"/>
      <c r="R160" s="115"/>
      <c r="S160" s="83">
        <f>SUM(S157:S159)/10^7</f>
        <v>151.09825499999999</v>
      </c>
    </row>
    <row r="161" spans="1:18 16384:16384" s="83" customFormat="1" ht="18" customHeight="1" x14ac:dyDescent="0.2">
      <c r="A161" s="49">
        <v>2</v>
      </c>
      <c r="B161" s="50" t="s">
        <v>127</v>
      </c>
      <c r="C161" s="65">
        <v>250</v>
      </c>
      <c r="D161" s="66">
        <v>1</v>
      </c>
      <c r="E161" s="67">
        <v>0.8</v>
      </c>
      <c r="F161" s="82">
        <v>200</v>
      </c>
      <c r="G161" s="55">
        <v>-0.42335519999999999</v>
      </c>
      <c r="H161" s="55">
        <v>0</v>
      </c>
      <c r="I161" s="55">
        <v>0</v>
      </c>
      <c r="J161" s="56">
        <v>1.3660000000000003</v>
      </c>
      <c r="K161" s="57"/>
      <c r="L161" s="55">
        <v>-5.783032032000001E-2</v>
      </c>
      <c r="M161" s="58"/>
      <c r="N161" s="58"/>
      <c r="O161" s="59">
        <v>-5.783032032000001E-2</v>
      </c>
      <c r="P161" s="60">
        <v>1.3660000000000003</v>
      </c>
      <c r="R161" s="115"/>
    </row>
    <row r="162" spans="1:18 16384:16384" s="83" customFormat="1" ht="18" customHeight="1" x14ac:dyDescent="0.2">
      <c r="A162" s="72"/>
      <c r="B162" s="73" t="s">
        <v>47</v>
      </c>
      <c r="C162" s="65"/>
      <c r="D162" s="66"/>
      <c r="E162" s="67"/>
      <c r="F162" s="82"/>
      <c r="G162" s="55">
        <v>0</v>
      </c>
      <c r="H162" s="55"/>
      <c r="I162" s="55">
        <v>0</v>
      </c>
      <c r="J162" s="56"/>
      <c r="K162" s="57"/>
      <c r="L162" s="55">
        <v>0</v>
      </c>
      <c r="M162" s="58"/>
      <c r="N162" s="58"/>
      <c r="O162" s="59">
        <v>0</v>
      </c>
      <c r="P162" s="60"/>
      <c r="R162" s="115"/>
    </row>
    <row r="163" spans="1:18 16384:16384" s="83" customFormat="1" ht="18" customHeight="1" x14ac:dyDescent="0.2">
      <c r="A163" s="72"/>
      <c r="B163" s="64" t="s">
        <v>51</v>
      </c>
      <c r="C163" s="65">
        <v>250</v>
      </c>
      <c r="D163" s="66"/>
      <c r="E163" s="67"/>
      <c r="F163" s="65">
        <v>200</v>
      </c>
      <c r="G163" s="68">
        <v>-0.42335519999999999</v>
      </c>
      <c r="H163" s="68"/>
      <c r="I163" s="68">
        <v>0</v>
      </c>
      <c r="J163" s="56">
        <v>1.3660000000000003</v>
      </c>
      <c r="K163" s="57"/>
      <c r="L163" s="68">
        <v>-5.783032032000001E-2</v>
      </c>
      <c r="M163" s="58"/>
      <c r="N163" s="58"/>
      <c r="O163" s="74">
        <v>-5.783032032000001E-2</v>
      </c>
      <c r="P163" s="70">
        <v>1.3660000000000003</v>
      </c>
    </row>
    <row r="164" spans="1:18 16384:16384" s="83" customFormat="1" ht="18" customHeight="1" x14ac:dyDescent="0.2">
      <c r="A164" s="72"/>
      <c r="B164" s="73"/>
      <c r="C164" s="65"/>
      <c r="D164" s="66"/>
      <c r="E164" s="67"/>
      <c r="F164" s="82"/>
      <c r="G164" s="68"/>
      <c r="H164" s="68"/>
      <c r="I164" s="68"/>
      <c r="J164" s="56"/>
      <c r="K164" s="57"/>
      <c r="L164" s="68"/>
      <c r="M164" s="58"/>
      <c r="N164" s="58"/>
      <c r="O164" s="59"/>
      <c r="P164" s="60"/>
    </row>
    <row r="165" spans="1:18 16384:16384" ht="18" customHeight="1" x14ac:dyDescent="0.2">
      <c r="A165" s="49">
        <v>3</v>
      </c>
      <c r="B165" s="64" t="s">
        <v>128</v>
      </c>
      <c r="C165" s="51">
        <v>1080</v>
      </c>
      <c r="D165" s="52">
        <v>1</v>
      </c>
      <c r="E165" s="53">
        <v>0.4027</v>
      </c>
      <c r="F165" s="54">
        <v>434.916</v>
      </c>
      <c r="G165" s="55">
        <v>2564.226819</v>
      </c>
      <c r="H165" s="55">
        <v>0</v>
      </c>
      <c r="I165" s="55">
        <v>446.47586749999999</v>
      </c>
      <c r="J165" s="56">
        <v>2.8944231333226691</v>
      </c>
      <c r="K165" s="57"/>
      <c r="L165" s="55">
        <v>742.19574239999997</v>
      </c>
      <c r="M165" s="58"/>
      <c r="N165" s="58"/>
      <c r="O165" s="59">
        <v>1188.6716099</v>
      </c>
      <c r="P165" s="60">
        <v>4.6355946404287254</v>
      </c>
      <c r="XFD165" s="14">
        <f>SUM(A165:XFC165)</f>
        <v>6468.4187565737511</v>
      </c>
    </row>
    <row r="166" spans="1:18 16384:16384" ht="18" customHeight="1" x14ac:dyDescent="0.2">
      <c r="A166" s="72"/>
      <c r="B166" s="73" t="s">
        <v>47</v>
      </c>
      <c r="C166" s="51"/>
      <c r="D166" s="52"/>
      <c r="E166" s="53"/>
      <c r="F166" s="54"/>
      <c r="G166" s="55">
        <v>0</v>
      </c>
      <c r="H166" s="55"/>
      <c r="I166" s="55">
        <v>0</v>
      </c>
      <c r="J166" s="56"/>
      <c r="K166" s="57"/>
      <c r="L166" s="55">
        <v>104.773185</v>
      </c>
      <c r="M166" s="58"/>
      <c r="N166" s="58"/>
      <c r="O166" s="59">
        <v>104.773185</v>
      </c>
      <c r="P166" s="60"/>
    </row>
    <row r="167" spans="1:18 16384:16384" ht="18" customHeight="1" x14ac:dyDescent="0.2">
      <c r="A167" s="72"/>
      <c r="B167" s="64" t="s">
        <v>51</v>
      </c>
      <c r="C167" s="65">
        <v>1080</v>
      </c>
      <c r="D167" s="66"/>
      <c r="E167" s="67"/>
      <c r="F167" s="65">
        <v>434.916</v>
      </c>
      <c r="G167" s="68">
        <v>2564.226819</v>
      </c>
      <c r="H167" s="68"/>
      <c r="I167" s="68">
        <v>446.47586749999999</v>
      </c>
      <c r="J167" s="69">
        <v>3.303018754519937</v>
      </c>
      <c r="K167" s="57"/>
      <c r="L167" s="68">
        <v>846.96892739999998</v>
      </c>
      <c r="M167" s="58"/>
      <c r="N167" s="58"/>
      <c r="O167" s="74">
        <v>1293.4447949</v>
      </c>
      <c r="P167" s="70">
        <v>5.0441902616259942</v>
      </c>
    </row>
    <row r="168" spans="1:18 16384:16384" ht="18" customHeight="1" x14ac:dyDescent="0.2">
      <c r="A168" s="72"/>
      <c r="B168" s="76" t="s">
        <v>129</v>
      </c>
      <c r="C168" s="65">
        <v>9344.36</v>
      </c>
      <c r="D168" s="52"/>
      <c r="E168" s="53"/>
      <c r="F168" s="65">
        <v>3596.4483500000001</v>
      </c>
      <c r="G168" s="65">
        <v>16885.199542168004</v>
      </c>
      <c r="H168" s="68"/>
      <c r="I168" s="65">
        <v>2094.8622734977303</v>
      </c>
      <c r="J168" s="69">
        <v>3.462773676108855</v>
      </c>
      <c r="K168" s="57"/>
      <c r="L168" s="65">
        <v>5846.9624490464657</v>
      </c>
      <c r="M168" s="58"/>
      <c r="N168" s="58"/>
      <c r="O168" s="65">
        <v>7941.8247225441955</v>
      </c>
      <c r="P168" s="70">
        <v>4.7034236715478528</v>
      </c>
    </row>
    <row r="169" spans="1:18 16384:16384" ht="18" customHeight="1" x14ac:dyDescent="0.2">
      <c r="A169" s="72"/>
      <c r="B169" s="76" t="s">
        <v>130</v>
      </c>
      <c r="C169" s="65">
        <v>9344.36</v>
      </c>
      <c r="D169" s="52"/>
      <c r="E169" s="53"/>
      <c r="F169" s="65">
        <v>3596.4483500000001</v>
      </c>
      <c r="G169" s="65">
        <v>16885.199542168004</v>
      </c>
      <c r="H169" s="68"/>
      <c r="I169" s="65">
        <v>2094.8622734977303</v>
      </c>
      <c r="J169" s="69">
        <v>3.601665293396132</v>
      </c>
      <c r="K169" s="57"/>
      <c r="L169" s="65">
        <v>6081.4837163094753</v>
      </c>
      <c r="M169" s="58"/>
      <c r="N169" s="58"/>
      <c r="O169" s="65">
        <v>8176.3459898072051</v>
      </c>
      <c r="P169" s="70">
        <v>4.8423152888351293</v>
      </c>
    </row>
    <row r="170" spans="1:18 16384:16384" ht="18" customHeight="1" x14ac:dyDescent="0.2">
      <c r="A170" s="72"/>
      <c r="B170" s="50"/>
      <c r="C170" s="51"/>
      <c r="D170" s="52"/>
      <c r="E170" s="53"/>
      <c r="F170" s="54"/>
      <c r="G170" s="57"/>
      <c r="H170" s="57"/>
      <c r="I170" s="57"/>
      <c r="J170" s="56"/>
      <c r="K170" s="57"/>
      <c r="L170" s="57"/>
      <c r="M170" s="58"/>
      <c r="N170" s="58"/>
      <c r="O170" s="59"/>
      <c r="P170" s="60"/>
    </row>
    <row r="171" spans="1:18 16384:16384" ht="18" customHeight="1" x14ac:dyDescent="0.2">
      <c r="A171" s="63" t="s">
        <v>131</v>
      </c>
      <c r="B171" s="64" t="s">
        <v>132</v>
      </c>
      <c r="C171" s="51"/>
      <c r="D171" s="52"/>
      <c r="E171" s="53"/>
      <c r="F171" s="54"/>
      <c r="G171" s="57"/>
      <c r="H171" s="57"/>
      <c r="I171" s="57"/>
      <c r="J171" s="56"/>
      <c r="K171" s="57"/>
      <c r="L171" s="57"/>
      <c r="M171" s="58"/>
      <c r="N171" s="58"/>
      <c r="O171" s="59"/>
      <c r="P171" s="60"/>
    </row>
    <row r="172" spans="1:18 16384:16384" s="71" customFormat="1" ht="18" customHeight="1" x14ac:dyDescent="0.2">
      <c r="A172" s="49">
        <v>1</v>
      </c>
      <c r="B172" s="50" t="s">
        <v>133</v>
      </c>
      <c r="C172" s="51">
        <v>2902.3</v>
      </c>
      <c r="D172" s="52">
        <v>0.22755775074940565</v>
      </c>
      <c r="E172" s="53">
        <v>0.4027</v>
      </c>
      <c r="F172" s="54">
        <v>265.95953432200002</v>
      </c>
      <c r="G172" s="55">
        <v>969.68125161512</v>
      </c>
      <c r="H172" s="55">
        <v>0</v>
      </c>
      <c r="I172" s="55">
        <v>0</v>
      </c>
      <c r="J172" s="56">
        <v>0.65599345448877333</v>
      </c>
      <c r="K172" s="57"/>
      <c r="L172" s="55">
        <v>63.610455399999999</v>
      </c>
      <c r="M172" s="58"/>
      <c r="N172" s="58"/>
      <c r="O172" s="59">
        <v>63.610455399999999</v>
      </c>
      <c r="P172" s="60">
        <v>0.65599345448877333</v>
      </c>
    </row>
    <row r="173" spans="1:18 16384:16384" ht="18" customHeight="1" x14ac:dyDescent="0.2">
      <c r="A173" s="49">
        <v>2</v>
      </c>
      <c r="B173" s="50" t="s">
        <v>134</v>
      </c>
      <c r="C173" s="51">
        <v>386</v>
      </c>
      <c r="D173" s="52">
        <v>0.5</v>
      </c>
      <c r="E173" s="53">
        <v>0.4027</v>
      </c>
      <c r="F173" s="54">
        <v>77.721100000000007</v>
      </c>
      <c r="G173" s="55">
        <v>282.24817939999997</v>
      </c>
      <c r="H173" s="55">
        <v>0</v>
      </c>
      <c r="I173" s="55">
        <v>0</v>
      </c>
      <c r="J173" s="56">
        <v>0</v>
      </c>
      <c r="K173" s="57"/>
      <c r="L173" s="55">
        <v>0</v>
      </c>
      <c r="M173" s="58"/>
      <c r="N173" s="58"/>
      <c r="O173" s="59">
        <v>0</v>
      </c>
      <c r="P173" s="60">
        <v>0</v>
      </c>
    </row>
    <row r="174" spans="1:18 16384:16384" ht="18" customHeight="1" x14ac:dyDescent="0.2">
      <c r="A174" s="72"/>
      <c r="B174" s="64" t="s">
        <v>46</v>
      </c>
      <c r="C174" s="65">
        <v>3288.3</v>
      </c>
      <c r="D174" s="66"/>
      <c r="E174" s="67"/>
      <c r="F174" s="65">
        <v>343.68063432200006</v>
      </c>
      <c r="G174" s="68">
        <v>1251.9294310151199</v>
      </c>
      <c r="H174" s="68"/>
      <c r="I174" s="68">
        <v>0</v>
      </c>
      <c r="J174" s="56">
        <v>0.50809936905486619</v>
      </c>
      <c r="K174" s="57"/>
      <c r="L174" s="68">
        <v>63.610455399999999</v>
      </c>
      <c r="M174" s="58"/>
      <c r="N174" s="58"/>
      <c r="O174" s="74">
        <v>63.610455399999999</v>
      </c>
      <c r="P174" s="70">
        <v>0.50809936905486619</v>
      </c>
    </row>
    <row r="175" spans="1:18 16384:16384" ht="18" customHeight="1" x14ac:dyDescent="0.2">
      <c r="A175" s="72"/>
      <c r="B175" s="73" t="s">
        <v>47</v>
      </c>
      <c r="C175" s="51"/>
      <c r="D175" s="52"/>
      <c r="E175" s="53"/>
      <c r="F175" s="54"/>
      <c r="G175" s="55">
        <v>0</v>
      </c>
      <c r="H175" s="55">
        <v>0</v>
      </c>
      <c r="I175" s="55">
        <v>0</v>
      </c>
      <c r="J175" s="56"/>
      <c r="K175" s="57"/>
      <c r="L175" s="55">
        <v>0</v>
      </c>
      <c r="M175" s="58"/>
      <c r="N175" s="58"/>
      <c r="O175" s="59">
        <v>0</v>
      </c>
      <c r="P175" s="60"/>
    </row>
    <row r="176" spans="1:18 16384:16384" ht="18" customHeight="1" x14ac:dyDescent="0.2">
      <c r="A176" s="72"/>
      <c r="B176" s="64" t="s">
        <v>51</v>
      </c>
      <c r="C176" s="65">
        <v>3288.3</v>
      </c>
      <c r="D176" s="66"/>
      <c r="E176" s="67"/>
      <c r="F176" s="65">
        <v>343.68063432200006</v>
      </c>
      <c r="G176" s="68">
        <v>1251.9294310151199</v>
      </c>
      <c r="H176" s="68"/>
      <c r="I176" s="68">
        <v>0</v>
      </c>
      <c r="J176" s="69">
        <v>0.50809936905486619</v>
      </c>
      <c r="K176" s="57"/>
      <c r="L176" s="68">
        <v>63.610455399999999</v>
      </c>
      <c r="M176" s="58"/>
      <c r="N176" s="58"/>
      <c r="O176" s="74">
        <v>63.610455399999999</v>
      </c>
      <c r="P176" s="70">
        <v>0.50809936905486619</v>
      </c>
    </row>
    <row r="177" spans="1:18" ht="18" customHeight="1" x14ac:dyDescent="0.2">
      <c r="A177" s="72"/>
      <c r="B177" s="64"/>
      <c r="C177" s="65"/>
      <c r="D177" s="66"/>
      <c r="E177" s="67"/>
      <c r="F177" s="65"/>
      <c r="G177" s="68"/>
      <c r="H177" s="68"/>
      <c r="I177" s="68"/>
      <c r="J177" s="56"/>
      <c r="K177" s="57"/>
      <c r="L177" s="68"/>
      <c r="M177" s="58"/>
      <c r="N177" s="58"/>
      <c r="O177" s="59"/>
      <c r="P177" s="60"/>
    </row>
    <row r="178" spans="1:18" ht="18" customHeight="1" x14ac:dyDescent="0.2">
      <c r="A178" s="116" t="s">
        <v>135</v>
      </c>
      <c r="B178" s="64" t="s">
        <v>136</v>
      </c>
      <c r="C178" s="51"/>
      <c r="D178" s="52"/>
      <c r="E178" s="53"/>
      <c r="F178" s="54"/>
      <c r="G178" s="57"/>
      <c r="H178" s="57"/>
      <c r="I178" s="57"/>
      <c r="J178" s="56"/>
      <c r="K178" s="57"/>
      <c r="L178" s="57"/>
      <c r="M178" s="58"/>
      <c r="N178" s="58"/>
      <c r="O178" s="59"/>
      <c r="P178" s="117"/>
    </row>
    <row r="179" spans="1:18" ht="18" customHeight="1" x14ac:dyDescent="0.2">
      <c r="A179" s="49">
        <v>1</v>
      </c>
      <c r="B179" s="50" t="str">
        <f>[1]JAIPUR!B162</f>
        <v>R.F.F.</v>
      </c>
      <c r="C179" s="51"/>
      <c r="D179" s="52"/>
      <c r="E179" s="53">
        <v>1</v>
      </c>
      <c r="F179" s="54">
        <v>0</v>
      </c>
      <c r="G179" s="55">
        <v>182.5</v>
      </c>
      <c r="H179" s="55">
        <v>0</v>
      </c>
      <c r="I179" s="55">
        <v>0</v>
      </c>
      <c r="J179" s="56">
        <v>3.85</v>
      </c>
      <c r="K179" s="57"/>
      <c r="L179" s="55">
        <v>70.262500000000003</v>
      </c>
      <c r="M179" s="58"/>
      <c r="N179" s="58"/>
      <c r="O179" s="74">
        <v>70.262500000000003</v>
      </c>
      <c r="P179" s="70">
        <v>3.85</v>
      </c>
    </row>
    <row r="180" spans="1:18" ht="18" customHeight="1" x14ac:dyDescent="0.2">
      <c r="A180" s="49">
        <v>2</v>
      </c>
      <c r="B180" s="50" t="str">
        <f>[1]JAIPUR!B163</f>
        <v>P.T.C. INDIA LTD</v>
      </c>
      <c r="C180" s="51"/>
      <c r="D180" s="52"/>
      <c r="E180" s="53"/>
      <c r="F180" s="54"/>
      <c r="G180" s="55">
        <v>0</v>
      </c>
      <c r="H180" s="55">
        <v>0</v>
      </c>
      <c r="I180" s="55">
        <v>0</v>
      </c>
      <c r="J180" s="56">
        <v>0</v>
      </c>
      <c r="K180" s="57"/>
      <c r="L180" s="55">
        <v>0</v>
      </c>
      <c r="M180" s="58"/>
      <c r="N180" s="58"/>
      <c r="O180" s="74"/>
      <c r="P180" s="70"/>
    </row>
    <row r="181" spans="1:18" ht="18" customHeight="1" x14ac:dyDescent="0.2">
      <c r="A181" s="49">
        <v>3</v>
      </c>
      <c r="B181" s="50" t="str">
        <f>[1]JAIPUR!B164</f>
        <v>NVVN</v>
      </c>
      <c r="C181" s="51"/>
      <c r="D181" s="52"/>
      <c r="E181" s="53"/>
      <c r="F181" s="54"/>
      <c r="G181" s="55">
        <v>0</v>
      </c>
      <c r="H181" s="55">
        <v>0</v>
      </c>
      <c r="I181" s="55">
        <v>0</v>
      </c>
      <c r="J181" s="56">
        <v>0</v>
      </c>
      <c r="K181" s="57"/>
      <c r="L181" s="55">
        <v>0</v>
      </c>
      <c r="M181" s="58"/>
      <c r="N181" s="58"/>
      <c r="O181" s="74"/>
      <c r="P181" s="70"/>
    </row>
    <row r="182" spans="1:18" ht="18" customHeight="1" x14ac:dyDescent="0.2">
      <c r="A182" s="49">
        <v>4</v>
      </c>
      <c r="B182" s="50" t="str">
        <f>[1]JAIPUR!B165</f>
        <v>MANIKARAN POWER LTD</v>
      </c>
      <c r="C182" s="51"/>
      <c r="D182" s="52"/>
      <c r="E182" s="53"/>
      <c r="F182" s="54"/>
      <c r="G182" s="55">
        <v>0</v>
      </c>
      <c r="H182" s="55">
        <v>0</v>
      </c>
      <c r="I182" s="55">
        <v>0</v>
      </c>
      <c r="J182" s="56">
        <v>0</v>
      </c>
      <c r="K182" s="57"/>
      <c r="L182" s="55">
        <v>0</v>
      </c>
      <c r="M182" s="58"/>
      <c r="N182" s="58"/>
      <c r="O182" s="74"/>
      <c r="P182" s="70"/>
    </row>
    <row r="183" spans="1:18" ht="18" customHeight="1" x14ac:dyDescent="0.2">
      <c r="A183" s="49">
        <v>5</v>
      </c>
      <c r="B183" s="50" t="str">
        <f>[1]JAIPUR!B166</f>
        <v>TATA POWER TRADING CO. LTD</v>
      </c>
      <c r="C183" s="51"/>
      <c r="D183" s="52"/>
      <c r="E183" s="53"/>
      <c r="F183" s="54">
        <v>0</v>
      </c>
      <c r="G183" s="55">
        <v>0</v>
      </c>
      <c r="H183" s="55">
        <v>0</v>
      </c>
      <c r="I183" s="55">
        <v>0</v>
      </c>
      <c r="J183" s="56">
        <v>0</v>
      </c>
      <c r="K183" s="57"/>
      <c r="L183" s="55">
        <v>0</v>
      </c>
      <c r="M183" s="58"/>
      <c r="N183" s="58"/>
      <c r="O183" s="59">
        <v>0</v>
      </c>
      <c r="P183" s="60">
        <v>0</v>
      </c>
    </row>
    <row r="184" spans="1:18" s="71" customFormat="1" ht="18" customHeight="1" x14ac:dyDescent="0.2">
      <c r="A184" s="72"/>
      <c r="B184" s="64" t="s">
        <v>137</v>
      </c>
      <c r="C184" s="65">
        <v>0</v>
      </c>
      <c r="D184" s="66"/>
      <c r="E184" s="67"/>
      <c r="F184" s="65">
        <v>0</v>
      </c>
      <c r="G184" s="68">
        <v>182.5</v>
      </c>
      <c r="H184" s="68"/>
      <c r="I184" s="68">
        <v>0</v>
      </c>
      <c r="J184" s="69">
        <v>3.85</v>
      </c>
      <c r="K184" s="57"/>
      <c r="L184" s="68">
        <v>70.262500000000003</v>
      </c>
      <c r="M184" s="58"/>
      <c r="N184" s="58"/>
      <c r="O184" s="74">
        <v>70.262500000000003</v>
      </c>
      <c r="P184" s="70">
        <v>3.85</v>
      </c>
    </row>
    <row r="185" spans="1:18" ht="18" customHeight="1" x14ac:dyDescent="0.2">
      <c r="A185" s="72"/>
      <c r="B185" s="50" t="s">
        <v>138</v>
      </c>
      <c r="C185" s="51"/>
      <c r="D185" s="52"/>
      <c r="E185" s="53"/>
      <c r="F185" s="54"/>
      <c r="G185" s="55"/>
      <c r="H185" s="55"/>
      <c r="I185" s="55"/>
      <c r="J185" s="56"/>
      <c r="K185" s="57"/>
      <c r="L185" s="55">
        <v>0</v>
      </c>
      <c r="M185" s="58"/>
      <c r="N185" s="58"/>
      <c r="O185" s="59">
        <v>0</v>
      </c>
      <c r="P185" s="60"/>
    </row>
    <row r="186" spans="1:18" s="71" customFormat="1" ht="18" customHeight="1" x14ac:dyDescent="0.2">
      <c r="A186" s="72"/>
      <c r="B186" s="64" t="s">
        <v>139</v>
      </c>
      <c r="C186" s="65">
        <v>0</v>
      </c>
      <c r="D186" s="66"/>
      <c r="E186" s="67"/>
      <c r="F186" s="65">
        <v>0</v>
      </c>
      <c r="G186" s="68">
        <v>182.5</v>
      </c>
      <c r="H186" s="68"/>
      <c r="I186" s="68">
        <v>0</v>
      </c>
      <c r="J186" s="69">
        <v>3.85</v>
      </c>
      <c r="K186" s="57"/>
      <c r="L186" s="68">
        <v>70.262500000000003</v>
      </c>
      <c r="M186" s="58"/>
      <c r="N186" s="58"/>
      <c r="O186" s="74">
        <v>70.262500000000003</v>
      </c>
      <c r="P186" s="70">
        <v>3.85</v>
      </c>
    </row>
    <row r="187" spans="1:18" s="71" customFormat="1" ht="18" customHeight="1" x14ac:dyDescent="0.2">
      <c r="A187" s="72"/>
      <c r="B187" s="50"/>
      <c r="C187" s="65"/>
      <c r="D187" s="66"/>
      <c r="E187" s="67"/>
      <c r="F187" s="82"/>
      <c r="G187" s="68"/>
      <c r="H187" s="68"/>
      <c r="I187" s="68"/>
      <c r="J187" s="56"/>
      <c r="K187" s="57"/>
      <c r="L187" s="68"/>
      <c r="M187" s="58"/>
      <c r="N187" s="58"/>
      <c r="O187" s="59"/>
      <c r="P187" s="60"/>
    </row>
    <row r="188" spans="1:18" ht="18" customHeight="1" x14ac:dyDescent="0.2">
      <c r="A188" s="72"/>
      <c r="B188" s="64" t="s">
        <v>140</v>
      </c>
      <c r="C188" s="51">
        <v>47760.33</v>
      </c>
      <c r="D188" s="52"/>
      <c r="E188" s="53"/>
      <c r="F188" s="51">
        <v>5975.9493618184788</v>
      </c>
      <c r="G188" s="68">
        <v>32720.874231923124</v>
      </c>
      <c r="H188" s="68"/>
      <c r="I188" s="68">
        <v>3919.8623833883748</v>
      </c>
      <c r="J188" s="69">
        <v>3.1466782341505368</v>
      </c>
      <c r="K188" s="57"/>
      <c r="L188" s="68">
        <v>10296.206274796965</v>
      </c>
      <c r="M188" s="58"/>
      <c r="N188" s="58"/>
      <c r="O188" s="74">
        <v>14216.068658185341</v>
      </c>
      <c r="P188" s="70">
        <v>4.3446481770086285</v>
      </c>
    </row>
    <row r="189" spans="1:18" ht="18" customHeight="1" x14ac:dyDescent="0.2">
      <c r="A189" s="72"/>
      <c r="B189" s="64" t="s">
        <v>141</v>
      </c>
      <c r="C189" s="51">
        <v>47760.33</v>
      </c>
      <c r="D189" s="52"/>
      <c r="E189" s="53"/>
      <c r="F189" s="51">
        <v>5975.9493618184788</v>
      </c>
      <c r="G189" s="68">
        <v>32720.874231923124</v>
      </c>
      <c r="H189" s="68"/>
      <c r="I189" s="68">
        <v>3977.5467305883749</v>
      </c>
      <c r="J189" s="69">
        <v>3.2719644586741641</v>
      </c>
      <c r="K189" s="57"/>
      <c r="L189" s="68">
        <v>10706.153754359975</v>
      </c>
      <c r="M189" s="58"/>
      <c r="N189" s="58"/>
      <c r="O189" s="74">
        <v>14683.700484948349</v>
      </c>
      <c r="P189" s="70">
        <v>4.4875636209691008</v>
      </c>
      <c r="Q189" s="118"/>
      <c r="R189" s="118"/>
    </row>
    <row r="190" spans="1:18" ht="18" customHeight="1" x14ac:dyDescent="0.2">
      <c r="A190" s="72"/>
      <c r="B190" s="64"/>
      <c r="D190" s="52"/>
      <c r="E190" s="53"/>
      <c r="F190" s="54"/>
      <c r="G190" s="68"/>
      <c r="H190" s="68"/>
      <c r="I190" s="68"/>
      <c r="J190" s="56"/>
      <c r="K190" s="57"/>
      <c r="L190" s="68"/>
      <c r="M190" s="58"/>
      <c r="N190" s="58"/>
      <c r="O190" s="59"/>
      <c r="P190" s="60"/>
      <c r="Q190" s="118"/>
      <c r="R190" s="118"/>
    </row>
    <row r="191" spans="1:18" ht="18" customHeight="1" x14ac:dyDescent="0.2">
      <c r="A191" s="116" t="s">
        <v>142</v>
      </c>
      <c r="B191" s="64" t="s">
        <v>143</v>
      </c>
      <c r="C191" s="51"/>
      <c r="D191" s="52"/>
      <c r="E191" s="53"/>
      <c r="F191" s="54"/>
      <c r="G191" s="68"/>
      <c r="H191" s="68"/>
      <c r="I191" s="68"/>
      <c r="J191" s="56"/>
      <c r="K191" s="57"/>
      <c r="L191" s="68"/>
      <c r="M191" s="58"/>
      <c r="N191" s="58"/>
      <c r="O191" s="59"/>
      <c r="P191" s="60"/>
      <c r="Q191" s="118"/>
      <c r="R191" s="118"/>
    </row>
    <row r="192" spans="1:18" ht="18" customHeight="1" x14ac:dyDescent="0.2">
      <c r="A192" s="49">
        <v>1</v>
      </c>
      <c r="B192" s="50" t="s">
        <v>144</v>
      </c>
      <c r="C192" s="51">
        <v>4292.95</v>
      </c>
      <c r="D192" s="52">
        <v>0.86982145144946965</v>
      </c>
      <c r="E192" s="53">
        <v>0.4027</v>
      </c>
      <c r="F192" s="54">
        <v>1503.7220700000003</v>
      </c>
      <c r="G192" s="55">
        <v>2197.3117561999998</v>
      </c>
      <c r="H192" s="55">
        <v>0</v>
      </c>
      <c r="I192" s="55">
        <v>0</v>
      </c>
      <c r="J192" s="56">
        <v>5.2575073620770727</v>
      </c>
      <c r="K192" s="57"/>
      <c r="L192" s="55">
        <v>1155.2382735000001</v>
      </c>
      <c r="M192" s="58"/>
      <c r="N192" s="58"/>
      <c r="O192" s="74">
        <v>1155.2382735000001</v>
      </c>
      <c r="P192" s="70">
        <v>5.2575073620770727</v>
      </c>
    </row>
    <row r="193" spans="1:18" ht="18" customHeight="1" x14ac:dyDescent="0.2">
      <c r="A193" s="49">
        <v>2</v>
      </c>
      <c r="B193" s="50" t="s">
        <v>145</v>
      </c>
      <c r="C193" s="51">
        <v>3288</v>
      </c>
      <c r="D193" s="52">
        <v>1</v>
      </c>
      <c r="E193" s="53">
        <v>0.4027</v>
      </c>
      <c r="F193" s="54">
        <v>1324.0776000000001</v>
      </c>
      <c r="G193" s="55">
        <v>1854.591628414483</v>
      </c>
      <c r="H193" s="55">
        <v>0</v>
      </c>
      <c r="I193" s="55">
        <v>0</v>
      </c>
      <c r="J193" s="56">
        <v>2.6797959438679655</v>
      </c>
      <c r="K193" s="57"/>
      <c r="L193" s="55">
        <v>496.99271233566162</v>
      </c>
      <c r="M193" s="58"/>
      <c r="N193" s="58"/>
      <c r="O193" s="74">
        <v>496.99271233566162</v>
      </c>
      <c r="P193" s="70">
        <v>2.6797959438679655</v>
      </c>
    </row>
    <row r="194" spans="1:18" ht="18" customHeight="1" x14ac:dyDescent="0.2">
      <c r="A194" s="49"/>
      <c r="B194" s="73" t="s">
        <v>47</v>
      </c>
      <c r="C194" s="51"/>
      <c r="D194" s="52"/>
      <c r="E194" s="53"/>
      <c r="F194" s="54"/>
      <c r="G194" s="55">
        <v>0</v>
      </c>
      <c r="H194" s="55"/>
      <c r="I194" s="55">
        <v>0</v>
      </c>
      <c r="J194" s="56"/>
      <c r="K194" s="57"/>
      <c r="L194" s="55">
        <v>152.78622770000001</v>
      </c>
      <c r="M194" s="58"/>
      <c r="N194" s="58"/>
      <c r="O194" s="59">
        <v>152.78622770000001</v>
      </c>
      <c r="P194" s="70"/>
    </row>
    <row r="195" spans="1:18" ht="18" customHeight="1" x14ac:dyDescent="0.2">
      <c r="A195" s="49"/>
      <c r="B195" s="64" t="s">
        <v>51</v>
      </c>
      <c r="C195" s="65">
        <v>3288</v>
      </c>
      <c r="D195" s="66"/>
      <c r="E195" s="67"/>
      <c r="F195" s="65">
        <v>1324.0776000000001</v>
      </c>
      <c r="G195" s="88">
        <v>4051.903384614483</v>
      </c>
      <c r="H195" s="88"/>
      <c r="I195" s="88">
        <v>0</v>
      </c>
      <c r="J195" s="69">
        <v>4.4547390255885864</v>
      </c>
      <c r="K195" s="57"/>
      <c r="L195" s="88">
        <v>1805.0172135356618</v>
      </c>
      <c r="M195" s="88">
        <v>0</v>
      </c>
      <c r="N195" s="88">
        <v>0</v>
      </c>
      <c r="O195" s="74">
        <v>1805.0172135356618</v>
      </c>
      <c r="P195" s="70"/>
    </row>
    <row r="196" spans="1:18" ht="18" customHeight="1" x14ac:dyDescent="0.2">
      <c r="A196" s="49">
        <v>3</v>
      </c>
      <c r="B196" s="50" t="s">
        <v>146</v>
      </c>
      <c r="C196" s="65"/>
      <c r="D196" s="66"/>
      <c r="E196" s="67"/>
      <c r="F196" s="65"/>
      <c r="G196" s="55">
        <v>21.668656089999999</v>
      </c>
      <c r="H196" s="55">
        <v>0</v>
      </c>
      <c r="I196" s="55">
        <v>0</v>
      </c>
      <c r="J196" s="69"/>
      <c r="K196" s="57"/>
      <c r="L196" s="55">
        <v>10.1652985</v>
      </c>
      <c r="M196" s="88"/>
      <c r="N196" s="88"/>
      <c r="O196" s="59">
        <v>10.1652985</v>
      </c>
      <c r="P196" s="70"/>
    </row>
    <row r="197" spans="1:18" ht="18" customHeight="1" x14ac:dyDescent="0.2">
      <c r="A197" s="49"/>
      <c r="B197" s="73" t="s">
        <v>47</v>
      </c>
      <c r="C197" s="65"/>
      <c r="D197" s="66"/>
      <c r="E197" s="67"/>
      <c r="F197" s="65"/>
      <c r="G197" s="55">
        <v>0</v>
      </c>
      <c r="H197" s="88"/>
      <c r="I197" s="55">
        <v>0</v>
      </c>
      <c r="J197" s="69"/>
      <c r="K197" s="57"/>
      <c r="L197" s="55">
        <v>0</v>
      </c>
      <c r="M197" s="88"/>
      <c r="N197" s="88"/>
      <c r="O197" s="59">
        <v>0</v>
      </c>
      <c r="P197" s="70"/>
    </row>
    <row r="198" spans="1:18" ht="18" customHeight="1" x14ac:dyDescent="0.2">
      <c r="A198" s="49"/>
      <c r="B198" s="64" t="s">
        <v>51</v>
      </c>
      <c r="C198" s="65"/>
      <c r="D198" s="66"/>
      <c r="E198" s="67"/>
      <c r="F198" s="65"/>
      <c r="G198" s="88">
        <v>21.668656089999999</v>
      </c>
      <c r="H198" s="88"/>
      <c r="I198" s="88">
        <v>0</v>
      </c>
      <c r="J198" s="69"/>
      <c r="K198" s="57"/>
      <c r="L198" s="88">
        <v>10.1652985</v>
      </c>
      <c r="M198" s="88"/>
      <c r="N198" s="88"/>
      <c r="O198" s="74">
        <v>10.1652985</v>
      </c>
      <c r="P198" s="70"/>
    </row>
    <row r="199" spans="1:18" ht="18" customHeight="1" x14ac:dyDescent="0.2">
      <c r="A199" s="49">
        <v>4</v>
      </c>
      <c r="B199" s="50" t="s">
        <v>147</v>
      </c>
      <c r="C199" s="51"/>
      <c r="D199" s="52"/>
      <c r="E199" s="53"/>
      <c r="F199" s="54"/>
      <c r="G199" s="57"/>
      <c r="H199" s="57"/>
      <c r="I199" s="57"/>
      <c r="J199" s="56"/>
      <c r="K199" s="57"/>
      <c r="L199" s="57"/>
      <c r="M199" s="58"/>
      <c r="N199" s="58"/>
      <c r="O199" s="59"/>
      <c r="P199" s="60"/>
    </row>
    <row r="200" spans="1:18" ht="18" customHeight="1" x14ac:dyDescent="0.2">
      <c r="A200" s="72"/>
      <c r="B200" s="50" t="s">
        <v>148</v>
      </c>
      <c r="C200" s="51"/>
      <c r="D200" s="52"/>
      <c r="E200" s="53"/>
      <c r="F200" s="54">
        <v>0</v>
      </c>
      <c r="G200" s="55">
        <v>42.257752736</v>
      </c>
      <c r="H200" s="55">
        <v>0</v>
      </c>
      <c r="I200" s="55">
        <v>0</v>
      </c>
      <c r="J200" s="56">
        <v>8.86899992873923</v>
      </c>
      <c r="K200" s="57"/>
      <c r="L200" s="55">
        <v>37.478400600426397</v>
      </c>
      <c r="M200" s="58"/>
      <c r="N200" s="58"/>
      <c r="O200" s="59">
        <v>37.478400600426397</v>
      </c>
      <c r="P200" s="60">
        <v>8.86899992873923</v>
      </c>
    </row>
    <row r="201" spans="1:18" ht="18" customHeight="1" x14ac:dyDescent="0.2">
      <c r="A201" s="72"/>
      <c r="B201" s="50" t="s">
        <v>149</v>
      </c>
      <c r="C201" s="51"/>
      <c r="D201" s="52"/>
      <c r="E201" s="53"/>
      <c r="F201" s="54">
        <v>0</v>
      </c>
      <c r="G201" s="55">
        <v>17.27649267216</v>
      </c>
      <c r="H201" s="55">
        <v>0</v>
      </c>
      <c r="I201" s="55">
        <v>0</v>
      </c>
      <c r="J201" s="56">
        <v>8.8690002384864854</v>
      </c>
      <c r="K201" s="57"/>
      <c r="L201" s="55">
        <v>15.322521762959704</v>
      </c>
      <c r="M201" s="58"/>
      <c r="N201" s="58"/>
      <c r="O201" s="59">
        <v>15.322521762959704</v>
      </c>
      <c r="P201" s="60">
        <v>8.8690002384864854</v>
      </c>
    </row>
    <row r="202" spans="1:18" ht="18" customHeight="1" x14ac:dyDescent="0.2">
      <c r="A202" s="72"/>
      <c r="B202" s="50" t="s">
        <v>150</v>
      </c>
      <c r="C202" s="51"/>
      <c r="D202" s="52"/>
      <c r="E202" s="53"/>
      <c r="F202" s="54">
        <v>0</v>
      </c>
      <c r="G202" s="55">
        <v>20.296911259999998</v>
      </c>
      <c r="H202" s="55">
        <v>0</v>
      </c>
      <c r="I202" s="55">
        <v>0</v>
      </c>
      <c r="J202" s="56">
        <v>7.2821001281860056</v>
      </c>
      <c r="K202" s="57"/>
      <c r="L202" s="55">
        <v>14.780414008822596</v>
      </c>
      <c r="M202" s="58"/>
      <c r="N202" s="58"/>
      <c r="O202" s="59">
        <v>14.780414008822596</v>
      </c>
      <c r="P202" s="60">
        <v>7.2821001281860056</v>
      </c>
    </row>
    <row r="203" spans="1:18" ht="18" customHeight="1" x14ac:dyDescent="0.2">
      <c r="A203" s="72"/>
      <c r="B203" s="50" t="s">
        <v>151</v>
      </c>
      <c r="C203" s="51"/>
      <c r="D203" s="52"/>
      <c r="E203" s="53"/>
      <c r="F203" s="54">
        <v>0</v>
      </c>
      <c r="G203" s="55">
        <v>21.99363645</v>
      </c>
      <c r="H203" s="55">
        <v>0</v>
      </c>
      <c r="I203" s="55">
        <v>0</v>
      </c>
      <c r="J203" s="56">
        <v>6.5051971196170246</v>
      </c>
      <c r="K203" s="57"/>
      <c r="L203" s="55">
        <v>14.307294048444399</v>
      </c>
      <c r="M203" s="58"/>
      <c r="N203" s="58"/>
      <c r="O203" s="59">
        <v>14.307294048444399</v>
      </c>
      <c r="P203" s="60">
        <v>6.5051971196170246</v>
      </c>
    </row>
    <row r="204" spans="1:18" ht="18" customHeight="1" x14ac:dyDescent="0.2">
      <c r="A204" s="72"/>
      <c r="B204" s="50" t="s">
        <v>152</v>
      </c>
      <c r="C204" s="51"/>
      <c r="D204" s="52"/>
      <c r="E204" s="53"/>
      <c r="F204" s="54">
        <v>0</v>
      </c>
      <c r="G204" s="55">
        <v>8.1841058116000003</v>
      </c>
      <c r="H204" s="55">
        <v>0</v>
      </c>
      <c r="I204" s="55">
        <v>0</v>
      </c>
      <c r="J204" s="56">
        <v>7.086264333158466</v>
      </c>
      <c r="K204" s="57"/>
      <c r="L204" s="55">
        <v>5.7994737111536008</v>
      </c>
      <c r="M204" s="58"/>
      <c r="N204" s="58"/>
      <c r="O204" s="59">
        <v>5.7994737111536008</v>
      </c>
      <c r="P204" s="60">
        <v>7.086264333158466</v>
      </c>
    </row>
    <row r="205" spans="1:18" ht="18" customHeight="1" x14ac:dyDescent="0.2">
      <c r="A205" s="72"/>
      <c r="B205" s="50" t="s">
        <v>153</v>
      </c>
      <c r="C205" s="51"/>
      <c r="D205" s="52"/>
      <c r="E205" s="53"/>
      <c r="F205" s="54">
        <v>0</v>
      </c>
      <c r="G205" s="55">
        <v>1.3012069975999998</v>
      </c>
      <c r="H205" s="55">
        <v>0</v>
      </c>
      <c r="I205" s="55">
        <v>0</v>
      </c>
      <c r="J205" s="56">
        <v>6.5842961885380742</v>
      </c>
      <c r="K205" s="57"/>
      <c r="L205" s="55">
        <v>0.85675322747967508</v>
      </c>
      <c r="M205" s="58"/>
      <c r="N205" s="58"/>
      <c r="O205" s="59">
        <v>0.85675322747967508</v>
      </c>
      <c r="P205" s="60">
        <v>6.5842961885380742</v>
      </c>
    </row>
    <row r="206" spans="1:18" ht="18" customHeight="1" x14ac:dyDescent="0.2">
      <c r="A206" s="72"/>
      <c r="B206" s="85" t="s">
        <v>154</v>
      </c>
      <c r="C206" s="51"/>
      <c r="D206" s="52"/>
      <c r="E206" s="53"/>
      <c r="F206" s="54">
        <v>0</v>
      </c>
      <c r="G206" s="55">
        <v>21.987942539999999</v>
      </c>
      <c r="H206" s="55">
        <v>0</v>
      </c>
      <c r="I206" s="55">
        <v>0</v>
      </c>
      <c r="J206" s="56">
        <v>7.4600000218392424</v>
      </c>
      <c r="K206" s="57"/>
      <c r="L206" s="55">
        <v>16.403005182859999</v>
      </c>
      <c r="M206" s="58"/>
      <c r="N206" s="58"/>
      <c r="O206" s="59">
        <v>16.403005182859999</v>
      </c>
      <c r="P206" s="60">
        <v>7.4600000218392424</v>
      </c>
    </row>
    <row r="207" spans="1:18" ht="18" customHeight="1" x14ac:dyDescent="0.2">
      <c r="A207" s="72"/>
      <c r="B207" s="85" t="s">
        <v>155</v>
      </c>
      <c r="C207" s="51"/>
      <c r="D207" s="52"/>
      <c r="E207" s="53"/>
      <c r="F207" s="54">
        <v>0</v>
      </c>
      <c r="G207" s="55">
        <v>23.814275639999998</v>
      </c>
      <c r="H207" s="55">
        <v>0</v>
      </c>
      <c r="I207" s="55">
        <v>0</v>
      </c>
      <c r="J207" s="56">
        <v>6.9600000160240016</v>
      </c>
      <c r="K207" s="57"/>
      <c r="L207" s="55">
        <v>16.574735883599999</v>
      </c>
      <c r="M207" s="58"/>
      <c r="N207" s="58"/>
      <c r="O207" s="59">
        <v>16.574735883599999</v>
      </c>
      <c r="P207" s="60">
        <v>6.9600000160240016</v>
      </c>
      <c r="Q207" s="118"/>
      <c r="R207" s="118"/>
    </row>
    <row r="208" spans="1:18" ht="18" customHeight="1" x14ac:dyDescent="0.2">
      <c r="A208" s="72"/>
      <c r="B208" s="85" t="s">
        <v>156</v>
      </c>
      <c r="C208" s="51"/>
      <c r="D208" s="52"/>
      <c r="E208" s="53"/>
      <c r="F208" s="54">
        <v>0</v>
      </c>
      <c r="G208" s="55">
        <v>-0.14693529599999999</v>
      </c>
      <c r="H208" s="55">
        <v>0</v>
      </c>
      <c r="I208" s="55">
        <v>0</v>
      </c>
      <c r="J208" s="56">
        <v>7.3360951171323734</v>
      </c>
      <c r="K208" s="57"/>
      <c r="L208" s="55">
        <v>-0.10779313075199998</v>
      </c>
      <c r="M208" s="58"/>
      <c r="N208" s="58"/>
      <c r="O208" s="59">
        <v>-0.10779313075199998</v>
      </c>
      <c r="P208" s="60">
        <v>7.3360951171323734</v>
      </c>
    </row>
    <row r="209" spans="1:16" ht="18" customHeight="1" x14ac:dyDescent="0.2">
      <c r="A209" s="72"/>
      <c r="B209" s="64" t="s">
        <v>46</v>
      </c>
      <c r="C209" s="51">
        <v>119.25</v>
      </c>
      <c r="D209" s="52">
        <v>0.85492662473794556</v>
      </c>
      <c r="E209" s="53"/>
      <c r="F209" s="51">
        <v>0</v>
      </c>
      <c r="G209" s="68">
        <v>156.96538881136001</v>
      </c>
      <c r="H209" s="68"/>
      <c r="I209" s="68">
        <v>0</v>
      </c>
      <c r="J209" s="69">
        <v>7.7351323253121675</v>
      </c>
      <c r="K209" s="57"/>
      <c r="L209" s="68">
        <v>121.41480529499437</v>
      </c>
      <c r="M209" s="58"/>
      <c r="N209" s="58"/>
      <c r="O209" s="74">
        <v>121.41480529499437</v>
      </c>
      <c r="P209" s="70">
        <v>7.7351323253121675</v>
      </c>
    </row>
    <row r="210" spans="1:16" ht="18" customHeight="1" x14ac:dyDescent="0.2">
      <c r="A210" s="72"/>
      <c r="B210" s="73" t="s">
        <v>47</v>
      </c>
      <c r="C210" s="51"/>
      <c r="D210" s="52"/>
      <c r="E210" s="53"/>
      <c r="F210" s="54"/>
      <c r="G210" s="55">
        <v>0</v>
      </c>
      <c r="H210" s="55"/>
      <c r="I210" s="55">
        <v>0</v>
      </c>
      <c r="J210" s="69"/>
      <c r="K210" s="57"/>
      <c r="L210" s="55">
        <v>0</v>
      </c>
      <c r="M210" s="58"/>
      <c r="N210" s="58"/>
      <c r="O210" s="74">
        <v>0</v>
      </c>
      <c r="P210" s="70">
        <v>0</v>
      </c>
    </row>
    <row r="211" spans="1:16" ht="18" customHeight="1" x14ac:dyDescent="0.2">
      <c r="A211" s="72"/>
      <c r="B211" s="64" t="s">
        <v>51</v>
      </c>
      <c r="C211" s="65">
        <v>119.25</v>
      </c>
      <c r="D211" s="66"/>
      <c r="E211" s="67"/>
      <c r="F211" s="65">
        <v>0</v>
      </c>
      <c r="G211" s="68">
        <v>156.96538881136001</v>
      </c>
      <c r="H211" s="68"/>
      <c r="I211" s="68">
        <v>0</v>
      </c>
      <c r="J211" s="69">
        <v>7.7351323253121675</v>
      </c>
      <c r="K211" s="57"/>
      <c r="L211" s="68">
        <v>121.41480529499437</v>
      </c>
      <c r="M211" s="68">
        <v>0</v>
      </c>
      <c r="N211" s="68">
        <v>0</v>
      </c>
      <c r="O211" s="68">
        <v>121.41480529499437</v>
      </c>
      <c r="P211" s="70"/>
    </row>
    <row r="212" spans="1:16" ht="18" customHeight="1" x14ac:dyDescent="0.2">
      <c r="A212" s="72"/>
      <c r="B212" s="64"/>
      <c r="C212" s="51"/>
      <c r="D212" s="54"/>
      <c r="E212" s="53"/>
      <c r="F212" s="54"/>
      <c r="G212" s="68"/>
      <c r="H212" s="68"/>
      <c r="I212" s="68"/>
      <c r="J212" s="56"/>
      <c r="K212" s="57"/>
      <c r="L212" s="68"/>
      <c r="M212" s="58"/>
      <c r="N212" s="58"/>
      <c r="O212" s="59"/>
      <c r="P212" s="60"/>
    </row>
    <row r="213" spans="1:16" ht="18" customHeight="1" x14ac:dyDescent="0.2">
      <c r="A213" s="116" t="s">
        <v>157</v>
      </c>
      <c r="B213" s="50" t="s">
        <v>158</v>
      </c>
      <c r="C213" s="51"/>
      <c r="D213" s="54"/>
      <c r="E213" s="53"/>
      <c r="F213" s="54"/>
      <c r="G213" s="57"/>
      <c r="H213" s="57"/>
      <c r="I213" s="57"/>
      <c r="J213" s="56"/>
      <c r="K213" s="57"/>
      <c r="L213" s="57"/>
      <c r="M213" s="58"/>
      <c r="N213" s="58"/>
      <c r="O213" s="59"/>
      <c r="P213" s="60"/>
    </row>
    <row r="214" spans="1:16" ht="18" customHeight="1" x14ac:dyDescent="0.2">
      <c r="A214" s="72"/>
      <c r="B214" s="64" t="s">
        <v>46</v>
      </c>
      <c r="C214" s="65">
        <v>0</v>
      </c>
      <c r="D214" s="82"/>
      <c r="E214" s="67"/>
      <c r="F214" s="65">
        <v>0</v>
      </c>
      <c r="G214" s="57">
        <v>0</v>
      </c>
      <c r="H214" s="68"/>
      <c r="I214" s="57">
        <v>0</v>
      </c>
      <c r="J214" s="56">
        <v>0</v>
      </c>
      <c r="K214" s="57"/>
      <c r="L214" s="57">
        <v>0</v>
      </c>
      <c r="M214" s="58"/>
      <c r="N214" s="58"/>
      <c r="O214" s="59">
        <v>0</v>
      </c>
      <c r="P214" s="60">
        <v>0</v>
      </c>
    </row>
    <row r="215" spans="1:16" s="71" customFormat="1" ht="18" customHeight="1" x14ac:dyDescent="0.2">
      <c r="A215" s="72"/>
      <c r="B215" s="73" t="s">
        <v>47</v>
      </c>
      <c r="C215" s="65"/>
      <c r="D215" s="82"/>
      <c r="E215" s="67"/>
      <c r="F215" s="82"/>
      <c r="G215" s="57">
        <v>0</v>
      </c>
      <c r="H215" s="55"/>
      <c r="I215" s="57">
        <v>0</v>
      </c>
      <c r="J215" s="56"/>
      <c r="K215" s="57"/>
      <c r="L215" s="57">
        <v>0</v>
      </c>
      <c r="M215" s="58"/>
      <c r="N215" s="58"/>
      <c r="O215" s="59">
        <v>0</v>
      </c>
      <c r="P215" s="60"/>
    </row>
    <row r="216" spans="1:16" s="71" customFormat="1" ht="18" customHeight="1" x14ac:dyDescent="0.2">
      <c r="A216" s="72"/>
      <c r="B216" s="64" t="s">
        <v>51</v>
      </c>
      <c r="C216" s="65">
        <v>0</v>
      </c>
      <c r="D216" s="66"/>
      <c r="E216" s="67"/>
      <c r="F216" s="65">
        <v>0</v>
      </c>
      <c r="G216" s="68">
        <v>0</v>
      </c>
      <c r="H216" s="68"/>
      <c r="I216" s="68">
        <v>0</v>
      </c>
      <c r="J216" s="56">
        <v>0</v>
      </c>
      <c r="K216" s="57"/>
      <c r="L216" s="68">
        <v>0</v>
      </c>
      <c r="M216" s="58"/>
      <c r="N216" s="58"/>
      <c r="O216" s="59">
        <v>0</v>
      </c>
      <c r="P216" s="60">
        <v>0</v>
      </c>
    </row>
    <row r="217" spans="1:16" s="71" customFormat="1" ht="18" customHeight="1" x14ac:dyDescent="0.2">
      <c r="A217" s="72"/>
      <c r="B217" s="64"/>
      <c r="C217" s="65"/>
      <c r="D217" s="82"/>
      <c r="E217" s="67"/>
      <c r="F217" s="82"/>
      <c r="G217" s="68"/>
      <c r="H217" s="68"/>
      <c r="I217" s="68"/>
      <c r="J217" s="56"/>
      <c r="K217" s="57"/>
      <c r="L217" s="68"/>
      <c r="M217" s="58"/>
      <c r="N217" s="58"/>
      <c r="O217" s="59"/>
      <c r="P217" s="60"/>
    </row>
    <row r="218" spans="1:16" ht="18" customHeight="1" x14ac:dyDescent="0.2">
      <c r="A218" s="72"/>
      <c r="B218" s="76" t="s">
        <v>159</v>
      </c>
      <c r="C218" s="51">
        <v>7700.2</v>
      </c>
      <c r="D218" s="54"/>
      <c r="E218" s="53"/>
      <c r="F218" s="51">
        <v>2827.7996700000003</v>
      </c>
      <c r="G218" s="68">
        <v>4230.5374295158426</v>
      </c>
      <c r="H218" s="68"/>
      <c r="I218" s="68">
        <v>0</v>
      </c>
      <c r="J218" s="69">
        <v>4.2165117774050787</v>
      </c>
      <c r="K218" s="57"/>
      <c r="L218" s="68">
        <v>1783.8110896306559</v>
      </c>
      <c r="M218" s="58"/>
      <c r="N218" s="58"/>
      <c r="O218" s="74">
        <v>1783.8110896306559</v>
      </c>
      <c r="P218" s="70">
        <v>4.2165117774050787</v>
      </c>
    </row>
    <row r="219" spans="1:16" s="71" customFormat="1" ht="18" customHeight="1" x14ac:dyDescent="0.2">
      <c r="A219" s="72"/>
      <c r="B219" s="76" t="s">
        <v>160</v>
      </c>
      <c r="C219" s="51">
        <v>7700.2</v>
      </c>
      <c r="D219" s="82"/>
      <c r="E219" s="67"/>
      <c r="F219" s="51">
        <v>2827.7996700000003</v>
      </c>
      <c r="G219" s="68">
        <v>4230.5374295158426</v>
      </c>
      <c r="H219" s="68"/>
      <c r="I219" s="68">
        <v>0</v>
      </c>
      <c r="J219" s="69">
        <v>4.5776626482945151</v>
      </c>
      <c r="K219" s="57"/>
      <c r="L219" s="68">
        <v>1936.5973173306561</v>
      </c>
      <c r="M219" s="58"/>
      <c r="N219" s="58"/>
      <c r="O219" s="74">
        <v>1936.5973173306561</v>
      </c>
      <c r="P219" s="70">
        <v>4.5776626482945151</v>
      </c>
    </row>
    <row r="220" spans="1:16" s="71" customFormat="1" ht="18" customHeight="1" x14ac:dyDescent="0.2">
      <c r="A220" s="72"/>
      <c r="B220" s="50"/>
      <c r="C220" s="51"/>
      <c r="D220" s="54"/>
      <c r="E220" s="53"/>
      <c r="F220" s="54"/>
      <c r="G220" s="68"/>
      <c r="H220" s="68"/>
      <c r="I220" s="68"/>
      <c r="J220" s="56"/>
      <c r="K220" s="57"/>
      <c r="L220" s="68"/>
      <c r="M220" s="58"/>
      <c r="N220" s="58"/>
      <c r="O220" s="59"/>
      <c r="P220" s="60"/>
    </row>
    <row r="221" spans="1:16" ht="18" customHeight="1" x14ac:dyDescent="0.2">
      <c r="A221" s="72"/>
      <c r="B221" s="64" t="s">
        <v>161</v>
      </c>
      <c r="C221" s="51">
        <v>55460.53</v>
      </c>
      <c r="D221" s="54"/>
      <c r="E221" s="53"/>
      <c r="F221" s="51">
        <v>8803.7490318184791</v>
      </c>
      <c r="G221" s="68">
        <v>36951.411661438964</v>
      </c>
      <c r="H221" s="68"/>
      <c r="I221" s="68">
        <v>3919.8623833883748</v>
      </c>
      <c r="J221" s="69">
        <v>3.2691626168734036</v>
      </c>
      <c r="K221" s="57"/>
      <c r="L221" s="68">
        <v>12080.01736442762</v>
      </c>
      <c r="M221" s="58"/>
      <c r="N221" s="58"/>
      <c r="O221" s="74">
        <v>15999.879747815994</v>
      </c>
      <c r="P221" s="70">
        <v>4.3299779435795784</v>
      </c>
    </row>
    <row r="222" spans="1:16" ht="18" customHeight="1" x14ac:dyDescent="0.2">
      <c r="A222" s="72"/>
      <c r="B222" s="64" t="s">
        <v>162</v>
      </c>
      <c r="C222" s="51">
        <v>55460.53</v>
      </c>
      <c r="D222" s="54"/>
      <c r="E222" s="53"/>
      <c r="F222" s="51">
        <v>8803.7490318184791</v>
      </c>
      <c r="G222" s="68">
        <v>36951.411661438964</v>
      </c>
      <c r="H222" s="68"/>
      <c r="I222" s="68">
        <v>3977.5467305883749</v>
      </c>
      <c r="J222" s="69">
        <v>3.4214527952349134</v>
      </c>
      <c r="K222" s="57"/>
      <c r="L222" s="68">
        <v>12642.751071690631</v>
      </c>
      <c r="M222" s="58"/>
      <c r="N222" s="58"/>
      <c r="O222" s="74">
        <v>16620.297802279005</v>
      </c>
      <c r="P222" s="70">
        <v>4.4978789862102326</v>
      </c>
    </row>
    <row r="223" spans="1:16" ht="18" customHeight="1" x14ac:dyDescent="0.2">
      <c r="A223" s="72"/>
      <c r="B223" s="50"/>
      <c r="C223" s="51"/>
      <c r="D223" s="54"/>
      <c r="E223" s="53"/>
      <c r="F223" s="54"/>
      <c r="G223" s="68"/>
      <c r="H223" s="68"/>
      <c r="I223" s="68"/>
      <c r="J223" s="56"/>
      <c r="K223" s="57"/>
      <c r="L223" s="68"/>
      <c r="M223" s="58"/>
      <c r="N223" s="58"/>
      <c r="O223" s="59"/>
      <c r="P223" s="60"/>
    </row>
    <row r="224" spans="1:16" ht="18" customHeight="1" x14ac:dyDescent="0.2">
      <c r="A224" s="63" t="s">
        <v>163</v>
      </c>
      <c r="B224" s="76" t="s">
        <v>164</v>
      </c>
      <c r="C224" s="51"/>
      <c r="D224" s="54"/>
      <c r="E224" s="53"/>
      <c r="F224" s="54"/>
      <c r="G224" s="57"/>
      <c r="H224" s="57"/>
      <c r="I224" s="57"/>
      <c r="J224" s="56"/>
      <c r="K224" s="57"/>
      <c r="L224" s="57"/>
      <c r="M224" s="58"/>
      <c r="N224" s="58"/>
      <c r="O224" s="59"/>
      <c r="P224" s="117"/>
    </row>
    <row r="225" spans="1:18" s="71" customFormat="1" ht="18" customHeight="1" x14ac:dyDescent="0.2">
      <c r="A225" s="49">
        <v>1</v>
      </c>
      <c r="B225" s="64" t="s">
        <v>165</v>
      </c>
      <c r="C225" s="65"/>
      <c r="D225" s="82"/>
      <c r="E225" s="67"/>
      <c r="F225" s="82"/>
      <c r="G225" s="55">
        <v>0</v>
      </c>
      <c r="H225" s="55"/>
      <c r="I225" s="55">
        <v>955.67513210000004</v>
      </c>
      <c r="J225" s="56">
        <v>0</v>
      </c>
      <c r="K225" s="57"/>
      <c r="L225" s="119"/>
      <c r="M225" s="58"/>
      <c r="N225" s="58"/>
      <c r="O225" s="59">
        <v>955.67513210000004</v>
      </c>
      <c r="P225" s="60">
        <v>0</v>
      </c>
    </row>
    <row r="226" spans="1:18" ht="18" customHeight="1" x14ac:dyDescent="0.2">
      <c r="A226" s="72"/>
      <c r="B226" s="73" t="s">
        <v>47</v>
      </c>
      <c r="C226" s="51"/>
      <c r="D226" s="54"/>
      <c r="E226" s="53"/>
      <c r="F226" s="54"/>
      <c r="G226" s="55">
        <v>0</v>
      </c>
      <c r="H226" s="55"/>
      <c r="I226" s="55">
        <v>-1.9681827999999999</v>
      </c>
      <c r="J226" s="56"/>
      <c r="K226" s="57"/>
      <c r="L226" s="46"/>
      <c r="M226" s="58"/>
      <c r="N226" s="58"/>
      <c r="O226" s="59">
        <v>-1.9681827999999999</v>
      </c>
      <c r="P226" s="60"/>
    </row>
    <row r="227" spans="1:18" ht="18" customHeight="1" x14ac:dyDescent="0.2">
      <c r="A227" s="72"/>
      <c r="B227" s="64" t="s">
        <v>166</v>
      </c>
      <c r="C227" s="51">
        <v>0</v>
      </c>
      <c r="D227" s="54"/>
      <c r="E227" s="53"/>
      <c r="F227" s="51">
        <v>0</v>
      </c>
      <c r="G227" s="68">
        <v>0</v>
      </c>
      <c r="H227" s="68"/>
      <c r="I227" s="68">
        <v>953.70694930000002</v>
      </c>
      <c r="J227" s="56">
        <v>0</v>
      </c>
      <c r="K227" s="57"/>
      <c r="L227" s="46"/>
      <c r="M227" s="58"/>
      <c r="N227" s="58"/>
      <c r="O227" s="68">
        <v>953.70694930000002</v>
      </c>
      <c r="P227" s="60">
        <v>0</v>
      </c>
    </row>
    <row r="228" spans="1:18" ht="18" customHeight="1" x14ac:dyDescent="0.2">
      <c r="A228" s="49">
        <v>2</v>
      </c>
      <c r="B228" s="85" t="s">
        <v>167</v>
      </c>
      <c r="C228" s="51"/>
      <c r="D228" s="54"/>
      <c r="E228" s="53"/>
      <c r="F228" s="54"/>
      <c r="G228" s="55">
        <v>0</v>
      </c>
      <c r="H228" s="55"/>
      <c r="I228" s="55">
        <v>14.147391799999999</v>
      </c>
      <c r="J228" s="56">
        <v>0</v>
      </c>
      <c r="K228" s="57"/>
      <c r="L228" s="46"/>
      <c r="M228" s="58"/>
      <c r="N228" s="58"/>
      <c r="O228" s="59">
        <v>14.147391799999999</v>
      </c>
      <c r="P228" s="60">
        <v>0</v>
      </c>
    </row>
    <row r="229" spans="1:18" ht="18" customHeight="1" x14ac:dyDescent="0.2">
      <c r="A229" s="72"/>
      <c r="B229" s="120" t="s">
        <v>47</v>
      </c>
      <c r="C229" s="51"/>
      <c r="D229" s="54"/>
      <c r="E229" s="53"/>
      <c r="F229" s="54"/>
      <c r="G229" s="55">
        <v>0</v>
      </c>
      <c r="H229" s="55"/>
      <c r="I229" s="55">
        <v>0</v>
      </c>
      <c r="J229" s="56"/>
      <c r="K229" s="57"/>
      <c r="L229" s="46"/>
      <c r="M229" s="58"/>
      <c r="N229" s="58"/>
      <c r="O229" s="59">
        <v>0</v>
      </c>
      <c r="P229" s="117"/>
    </row>
    <row r="230" spans="1:18" ht="18" customHeight="1" x14ac:dyDescent="0.2">
      <c r="A230" s="72"/>
      <c r="B230" s="64" t="s">
        <v>51</v>
      </c>
      <c r="C230" s="51">
        <v>0</v>
      </c>
      <c r="D230" s="54"/>
      <c r="E230" s="53"/>
      <c r="F230" s="51">
        <v>0</v>
      </c>
      <c r="G230" s="68">
        <v>0</v>
      </c>
      <c r="H230" s="68"/>
      <c r="I230" s="68">
        <v>14.147391799999999</v>
      </c>
      <c r="J230" s="56">
        <v>0</v>
      </c>
      <c r="K230" s="57"/>
      <c r="L230" s="46"/>
      <c r="M230" s="58"/>
      <c r="N230" s="58"/>
      <c r="O230" s="68">
        <v>14.147391799999999</v>
      </c>
      <c r="P230" s="60">
        <v>0</v>
      </c>
    </row>
    <row r="231" spans="1:18" ht="18" customHeight="1" x14ac:dyDescent="0.2">
      <c r="A231" s="49">
        <v>3</v>
      </c>
      <c r="B231" s="85" t="s">
        <v>168</v>
      </c>
      <c r="C231" s="51"/>
      <c r="D231" s="54"/>
      <c r="E231" s="53"/>
      <c r="F231" s="54"/>
      <c r="G231" s="55">
        <v>0</v>
      </c>
      <c r="H231" s="55"/>
      <c r="I231" s="55">
        <v>8.7021726000000008</v>
      </c>
      <c r="J231" s="56">
        <v>0</v>
      </c>
      <c r="K231" s="57"/>
      <c r="L231" s="46"/>
      <c r="M231" s="58"/>
      <c r="N231" s="58"/>
      <c r="O231" s="59">
        <v>8.7021726000000008</v>
      </c>
      <c r="P231" s="60">
        <v>0</v>
      </c>
    </row>
    <row r="232" spans="1:18" ht="18" customHeight="1" x14ac:dyDescent="0.2">
      <c r="A232" s="72"/>
      <c r="B232" s="120" t="s">
        <v>47</v>
      </c>
      <c r="C232" s="51"/>
      <c r="D232" s="54"/>
      <c r="E232" s="53"/>
      <c r="F232" s="54"/>
      <c r="G232" s="55">
        <v>0</v>
      </c>
      <c r="H232" s="55"/>
      <c r="I232" s="55">
        <v>0</v>
      </c>
      <c r="J232" s="56"/>
      <c r="K232" s="57"/>
      <c r="L232" s="46"/>
      <c r="M232" s="58"/>
      <c r="N232" s="58"/>
      <c r="O232" s="59">
        <v>0</v>
      </c>
      <c r="P232" s="117"/>
    </row>
    <row r="233" spans="1:18" ht="18" customHeight="1" x14ac:dyDescent="0.2">
      <c r="A233" s="72"/>
      <c r="B233" s="64" t="s">
        <v>51</v>
      </c>
      <c r="C233" s="51">
        <v>0</v>
      </c>
      <c r="D233" s="54"/>
      <c r="E233" s="53"/>
      <c r="F233" s="51">
        <v>0</v>
      </c>
      <c r="G233" s="68">
        <v>0</v>
      </c>
      <c r="H233" s="68"/>
      <c r="I233" s="68">
        <v>8.7021726000000008</v>
      </c>
      <c r="J233" s="56">
        <v>0</v>
      </c>
      <c r="K233" s="57"/>
      <c r="L233" s="46"/>
      <c r="M233" s="58"/>
      <c r="N233" s="58"/>
      <c r="O233" s="68">
        <v>8.7021726000000008</v>
      </c>
      <c r="P233" s="60">
        <v>0</v>
      </c>
    </row>
    <row r="234" spans="1:18" ht="18" customHeight="1" x14ac:dyDescent="0.2">
      <c r="A234" s="49">
        <v>4</v>
      </c>
      <c r="B234" s="50" t="s">
        <v>169</v>
      </c>
      <c r="C234" s="51"/>
      <c r="D234" s="54"/>
      <c r="E234" s="53"/>
      <c r="F234" s="54"/>
      <c r="G234" s="55">
        <v>0</v>
      </c>
      <c r="H234" s="55"/>
      <c r="I234" s="55">
        <v>1288.4690066999999</v>
      </c>
      <c r="J234" s="56">
        <v>0</v>
      </c>
      <c r="K234" s="57"/>
      <c r="L234" s="46"/>
      <c r="M234" s="58"/>
      <c r="N234" s="58"/>
      <c r="O234" s="59">
        <v>1288.4690066999999</v>
      </c>
      <c r="P234" s="60">
        <v>0</v>
      </c>
    </row>
    <row r="235" spans="1:18" ht="18" customHeight="1" x14ac:dyDescent="0.2">
      <c r="A235" s="72"/>
      <c r="B235" s="73" t="s">
        <v>47</v>
      </c>
      <c r="C235" s="51"/>
      <c r="D235" s="54"/>
      <c r="E235" s="53"/>
      <c r="F235" s="54"/>
      <c r="G235" s="55">
        <v>0</v>
      </c>
      <c r="H235" s="55"/>
      <c r="I235" s="55">
        <v>-43.0764639</v>
      </c>
      <c r="J235" s="56"/>
      <c r="K235" s="57"/>
      <c r="L235" s="46"/>
      <c r="M235" s="58"/>
      <c r="N235" s="58"/>
      <c r="O235" s="59">
        <v>-43.0764639</v>
      </c>
      <c r="P235" s="117"/>
    </row>
    <row r="236" spans="1:18" ht="18" customHeight="1" x14ac:dyDescent="0.2">
      <c r="A236" s="72"/>
      <c r="B236" s="64" t="s">
        <v>51</v>
      </c>
      <c r="C236" s="51">
        <v>0</v>
      </c>
      <c r="D236" s="54"/>
      <c r="E236" s="53"/>
      <c r="F236" s="51">
        <v>0</v>
      </c>
      <c r="G236" s="68">
        <v>0</v>
      </c>
      <c r="H236" s="68"/>
      <c r="I236" s="68">
        <v>1245.3925428</v>
      </c>
      <c r="J236" s="56">
        <v>0</v>
      </c>
      <c r="K236" s="57"/>
      <c r="L236" s="46"/>
      <c r="M236" s="58"/>
      <c r="N236" s="58"/>
      <c r="O236" s="68">
        <v>1245.3925428</v>
      </c>
      <c r="P236" s="60">
        <v>0</v>
      </c>
    </row>
    <row r="237" spans="1:18" ht="18" customHeight="1" x14ac:dyDescent="0.2">
      <c r="A237" s="49">
        <v>5</v>
      </c>
      <c r="B237" s="50" t="s">
        <v>170</v>
      </c>
      <c r="C237" s="51"/>
      <c r="D237" s="54"/>
      <c r="E237" s="53"/>
      <c r="F237" s="54"/>
      <c r="G237" s="55">
        <v>0</v>
      </c>
      <c r="H237" s="55"/>
      <c r="I237" s="55">
        <v>8.2056944000000005</v>
      </c>
      <c r="J237" s="56">
        <v>0</v>
      </c>
      <c r="K237" s="57"/>
      <c r="L237" s="46"/>
      <c r="M237" s="58"/>
      <c r="N237" s="58"/>
      <c r="O237" s="59">
        <v>8.2056944000000005</v>
      </c>
      <c r="P237" s="60">
        <v>0</v>
      </c>
      <c r="R237" s="121"/>
    </row>
    <row r="238" spans="1:18" ht="18" customHeight="1" x14ac:dyDescent="0.2">
      <c r="A238" s="72"/>
      <c r="B238" s="73" t="s">
        <v>47</v>
      </c>
      <c r="C238" s="51"/>
      <c r="D238" s="54"/>
      <c r="E238" s="53"/>
      <c r="F238" s="54"/>
      <c r="G238" s="55">
        <v>0</v>
      </c>
      <c r="H238" s="55"/>
      <c r="I238" s="55">
        <v>5.8739600000000003E-2</v>
      </c>
      <c r="J238" s="56"/>
      <c r="K238" s="57"/>
      <c r="L238" s="46"/>
      <c r="M238" s="58"/>
      <c r="N238" s="58"/>
      <c r="O238" s="59">
        <v>5.8739600000000003E-2</v>
      </c>
      <c r="P238" s="117"/>
      <c r="R238" s="121"/>
    </row>
    <row r="239" spans="1:18" ht="18" customHeight="1" x14ac:dyDescent="0.2">
      <c r="A239" s="72"/>
      <c r="B239" s="64" t="s">
        <v>51</v>
      </c>
      <c r="C239" s="51">
        <v>0</v>
      </c>
      <c r="D239" s="54"/>
      <c r="E239" s="53"/>
      <c r="F239" s="51">
        <v>0</v>
      </c>
      <c r="G239" s="68">
        <v>0</v>
      </c>
      <c r="H239" s="68"/>
      <c r="I239" s="68">
        <v>8.2644340000000014</v>
      </c>
      <c r="J239" s="56">
        <v>0</v>
      </c>
      <c r="K239" s="57"/>
      <c r="L239" s="46"/>
      <c r="M239" s="58"/>
      <c r="N239" s="58"/>
      <c r="O239" s="68">
        <v>8.2644340000000014</v>
      </c>
      <c r="P239" s="60">
        <v>0</v>
      </c>
      <c r="R239" s="121"/>
    </row>
    <row r="240" spans="1:18" ht="18" customHeight="1" x14ac:dyDescent="0.2">
      <c r="A240" s="49">
        <v>6</v>
      </c>
      <c r="B240" s="122" t="s">
        <v>171</v>
      </c>
      <c r="C240" s="51"/>
      <c r="D240" s="54"/>
      <c r="E240" s="53"/>
      <c r="F240" s="54"/>
      <c r="G240" s="55">
        <v>0</v>
      </c>
      <c r="H240" s="55"/>
      <c r="I240" s="55">
        <v>19.043693699999999</v>
      </c>
      <c r="J240" s="56">
        <v>0</v>
      </c>
      <c r="K240" s="57"/>
      <c r="L240" s="46"/>
      <c r="M240" s="58"/>
      <c r="N240" s="58"/>
      <c r="O240" s="59">
        <v>19.043693699999999</v>
      </c>
      <c r="P240" s="60">
        <v>0</v>
      </c>
      <c r="R240" s="121"/>
    </row>
    <row r="241" spans="1:18" ht="18" customHeight="1" x14ac:dyDescent="0.2">
      <c r="A241" s="72"/>
      <c r="B241" s="73" t="s">
        <v>47</v>
      </c>
      <c r="C241" s="51"/>
      <c r="D241" s="54"/>
      <c r="E241" s="53"/>
      <c r="F241" s="54"/>
      <c r="G241" s="55">
        <v>0</v>
      </c>
      <c r="H241" s="55"/>
      <c r="I241" s="55">
        <v>0</v>
      </c>
      <c r="J241" s="56"/>
      <c r="K241" s="57"/>
      <c r="L241" s="46"/>
      <c r="M241" s="58"/>
      <c r="N241" s="58"/>
      <c r="O241" s="59">
        <v>0</v>
      </c>
      <c r="P241" s="117"/>
      <c r="R241" s="121"/>
    </row>
    <row r="242" spans="1:18" ht="18" customHeight="1" x14ac:dyDescent="0.2">
      <c r="A242" s="72"/>
      <c r="B242" s="64" t="s">
        <v>51</v>
      </c>
      <c r="C242" s="51">
        <v>0</v>
      </c>
      <c r="D242" s="54"/>
      <c r="E242" s="53"/>
      <c r="F242" s="51">
        <v>0</v>
      </c>
      <c r="G242" s="68">
        <v>0</v>
      </c>
      <c r="H242" s="68"/>
      <c r="I242" s="68">
        <v>19.043693699999999</v>
      </c>
      <c r="J242" s="56">
        <v>0</v>
      </c>
      <c r="K242" s="57"/>
      <c r="L242" s="46"/>
      <c r="M242" s="58"/>
      <c r="N242" s="58"/>
      <c r="O242" s="68">
        <v>19.043693699999999</v>
      </c>
      <c r="P242" s="60">
        <v>0</v>
      </c>
      <c r="R242" s="121"/>
    </row>
    <row r="243" spans="1:18" ht="18" customHeight="1" x14ac:dyDescent="0.2">
      <c r="A243" s="49">
        <v>7</v>
      </c>
      <c r="B243" s="122" t="s">
        <v>172</v>
      </c>
      <c r="C243" s="51"/>
      <c r="D243" s="54"/>
      <c r="E243" s="53"/>
      <c r="F243" s="54"/>
      <c r="G243" s="55">
        <v>0</v>
      </c>
      <c r="H243" s="55"/>
      <c r="I243" s="55">
        <v>13.681254600000001</v>
      </c>
      <c r="J243" s="56">
        <v>0</v>
      </c>
      <c r="K243" s="57"/>
      <c r="L243" s="46"/>
      <c r="M243" s="58"/>
      <c r="N243" s="58"/>
      <c r="O243" s="59">
        <v>13.681254600000001</v>
      </c>
      <c r="P243" s="60">
        <v>0</v>
      </c>
      <c r="R243" s="121"/>
    </row>
    <row r="244" spans="1:18" ht="18" customHeight="1" x14ac:dyDescent="0.2">
      <c r="A244" s="72"/>
      <c r="B244" s="73" t="s">
        <v>47</v>
      </c>
      <c r="C244" s="51"/>
      <c r="D244" s="54"/>
      <c r="E244" s="53"/>
      <c r="F244" s="54"/>
      <c r="G244" s="55">
        <v>0</v>
      </c>
      <c r="H244" s="55"/>
      <c r="I244" s="55">
        <v>0</v>
      </c>
      <c r="J244" s="56"/>
      <c r="K244" s="57"/>
      <c r="L244" s="46"/>
      <c r="M244" s="58"/>
      <c r="N244" s="58"/>
      <c r="O244" s="59">
        <v>0</v>
      </c>
      <c r="P244" s="60"/>
      <c r="R244" s="121"/>
    </row>
    <row r="245" spans="1:18" ht="18" customHeight="1" x14ac:dyDescent="0.2">
      <c r="A245" s="72"/>
      <c r="B245" s="64" t="s">
        <v>51</v>
      </c>
      <c r="C245" s="51">
        <v>0</v>
      </c>
      <c r="D245" s="54"/>
      <c r="E245" s="53"/>
      <c r="F245" s="51">
        <v>0</v>
      </c>
      <c r="G245" s="68">
        <v>0</v>
      </c>
      <c r="H245" s="68"/>
      <c r="I245" s="68">
        <v>13.681254600000001</v>
      </c>
      <c r="J245" s="56">
        <v>0</v>
      </c>
      <c r="K245" s="57"/>
      <c r="L245" s="46"/>
      <c r="M245" s="58"/>
      <c r="N245" s="58"/>
      <c r="O245" s="68">
        <v>13.681254600000001</v>
      </c>
      <c r="P245" s="60">
        <v>0</v>
      </c>
      <c r="R245" s="121"/>
    </row>
    <row r="246" spans="1:18" ht="18" customHeight="1" x14ac:dyDescent="0.2">
      <c r="A246" s="49">
        <v>8</v>
      </c>
      <c r="B246" s="122" t="s">
        <v>173</v>
      </c>
      <c r="C246" s="51"/>
      <c r="D246" s="54"/>
      <c r="E246" s="53"/>
      <c r="F246" s="54"/>
      <c r="G246" s="55">
        <v>0</v>
      </c>
      <c r="H246" s="55"/>
      <c r="I246" s="55">
        <v>15.240551</v>
      </c>
      <c r="J246" s="56">
        <v>0</v>
      </c>
      <c r="K246" s="57"/>
      <c r="L246" s="46"/>
      <c r="M246" s="58"/>
      <c r="N246" s="58"/>
      <c r="O246" s="59">
        <v>15.240551</v>
      </c>
      <c r="P246" s="60">
        <v>0</v>
      </c>
      <c r="R246" s="121"/>
    </row>
    <row r="247" spans="1:18" ht="18" customHeight="1" x14ac:dyDescent="0.2">
      <c r="A247" s="72"/>
      <c r="B247" s="73" t="s">
        <v>47</v>
      </c>
      <c r="C247" s="51"/>
      <c r="D247" s="54"/>
      <c r="E247" s="53"/>
      <c r="F247" s="54"/>
      <c r="G247" s="55">
        <v>0</v>
      </c>
      <c r="H247" s="55"/>
      <c r="I247" s="55">
        <v>0</v>
      </c>
      <c r="J247" s="56"/>
      <c r="K247" s="57"/>
      <c r="L247" s="46"/>
      <c r="M247" s="58"/>
      <c r="N247" s="58"/>
      <c r="O247" s="59">
        <v>0</v>
      </c>
      <c r="P247" s="117"/>
      <c r="R247" s="121"/>
    </row>
    <row r="248" spans="1:18" ht="18" customHeight="1" x14ac:dyDescent="0.2">
      <c r="A248" s="72"/>
      <c r="B248" s="64" t="s">
        <v>51</v>
      </c>
      <c r="C248" s="51">
        <v>0</v>
      </c>
      <c r="D248" s="54"/>
      <c r="E248" s="53"/>
      <c r="F248" s="51">
        <v>0</v>
      </c>
      <c r="G248" s="68">
        <v>0</v>
      </c>
      <c r="H248" s="68"/>
      <c r="I248" s="68">
        <v>15.240551</v>
      </c>
      <c r="J248" s="56">
        <v>0</v>
      </c>
      <c r="K248" s="57"/>
      <c r="L248" s="46"/>
      <c r="M248" s="58"/>
      <c r="N248" s="58"/>
      <c r="O248" s="68">
        <v>15.240551</v>
      </c>
      <c r="P248" s="60">
        <v>0</v>
      </c>
      <c r="R248" s="121"/>
    </row>
    <row r="249" spans="1:18" ht="18" customHeight="1" x14ac:dyDescent="0.2">
      <c r="A249" s="49">
        <v>9</v>
      </c>
      <c r="B249" s="122" t="s">
        <v>174</v>
      </c>
      <c r="C249" s="51"/>
      <c r="D249" s="54"/>
      <c r="E249" s="53"/>
      <c r="F249" s="54"/>
      <c r="G249" s="55">
        <v>0</v>
      </c>
      <c r="H249" s="55"/>
      <c r="I249" s="55">
        <v>0</v>
      </c>
      <c r="J249" s="56">
        <v>0</v>
      </c>
      <c r="K249" s="57"/>
      <c r="L249" s="46"/>
      <c r="M249" s="58"/>
      <c r="N249" s="58"/>
      <c r="O249" s="59">
        <v>0</v>
      </c>
      <c r="P249" s="60">
        <v>0</v>
      </c>
      <c r="R249" s="121"/>
    </row>
    <row r="250" spans="1:18" ht="18" customHeight="1" x14ac:dyDescent="0.2">
      <c r="A250" s="72"/>
      <c r="B250" s="73" t="s">
        <v>47</v>
      </c>
      <c r="C250" s="51"/>
      <c r="D250" s="54"/>
      <c r="E250" s="53"/>
      <c r="F250" s="54"/>
      <c r="G250" s="55">
        <v>0</v>
      </c>
      <c r="H250" s="55"/>
      <c r="I250" s="55">
        <v>0</v>
      </c>
      <c r="J250" s="56"/>
      <c r="K250" s="57"/>
      <c r="L250" s="46"/>
      <c r="M250" s="58"/>
      <c r="N250" s="58"/>
      <c r="O250" s="59">
        <v>0</v>
      </c>
      <c r="P250" s="117"/>
      <c r="R250" s="121"/>
    </row>
    <row r="251" spans="1:18" ht="18" customHeight="1" x14ac:dyDescent="0.2">
      <c r="A251" s="72"/>
      <c r="B251" s="64" t="s">
        <v>51</v>
      </c>
      <c r="C251" s="51">
        <v>0</v>
      </c>
      <c r="D251" s="54"/>
      <c r="E251" s="53"/>
      <c r="F251" s="51">
        <v>0</v>
      </c>
      <c r="G251" s="68">
        <v>0</v>
      </c>
      <c r="H251" s="68"/>
      <c r="I251" s="68">
        <v>0</v>
      </c>
      <c r="J251" s="56">
        <v>0</v>
      </c>
      <c r="K251" s="57"/>
      <c r="L251" s="46"/>
      <c r="M251" s="58"/>
      <c r="N251" s="58"/>
      <c r="O251" s="59">
        <v>0</v>
      </c>
      <c r="P251" s="60">
        <v>0</v>
      </c>
      <c r="R251" s="121"/>
    </row>
    <row r="252" spans="1:18" ht="18" customHeight="1" x14ac:dyDescent="0.2">
      <c r="A252" s="49">
        <v>10</v>
      </c>
      <c r="B252" s="50" t="s">
        <v>175</v>
      </c>
      <c r="C252" s="51"/>
      <c r="D252" s="54"/>
      <c r="E252" s="53"/>
      <c r="F252" s="54"/>
      <c r="G252" s="55">
        <v>0</v>
      </c>
      <c r="H252" s="55"/>
      <c r="I252" s="55">
        <v>1.1894518999999999</v>
      </c>
      <c r="J252" s="56">
        <v>0</v>
      </c>
      <c r="K252" s="57"/>
      <c r="L252" s="46"/>
      <c r="M252" s="58"/>
      <c r="N252" s="58"/>
      <c r="O252" s="59">
        <v>1.1894518999999999</v>
      </c>
      <c r="P252" s="60">
        <v>0</v>
      </c>
    </row>
    <row r="253" spans="1:18" ht="18" customHeight="1" x14ac:dyDescent="0.2">
      <c r="A253" s="72"/>
      <c r="B253" s="73" t="s">
        <v>47</v>
      </c>
      <c r="C253" s="51"/>
      <c r="D253" s="54"/>
      <c r="E253" s="53"/>
      <c r="F253" s="54"/>
      <c r="G253" s="55">
        <v>0</v>
      </c>
      <c r="H253" s="55"/>
      <c r="I253" s="55">
        <v>0.30867090000000003</v>
      </c>
      <c r="J253" s="56"/>
      <c r="K253" s="57"/>
      <c r="L253" s="46"/>
      <c r="M253" s="58"/>
      <c r="N253" s="58"/>
      <c r="O253" s="59">
        <v>0.30867090000000003</v>
      </c>
      <c r="P253" s="60"/>
    </row>
    <row r="254" spans="1:18" ht="18" customHeight="1" x14ac:dyDescent="0.2">
      <c r="A254" s="72"/>
      <c r="B254" s="64" t="s">
        <v>51</v>
      </c>
      <c r="C254" s="51">
        <v>0</v>
      </c>
      <c r="D254" s="54"/>
      <c r="E254" s="53"/>
      <c r="F254" s="51">
        <v>0</v>
      </c>
      <c r="G254" s="68">
        <v>0</v>
      </c>
      <c r="H254" s="68"/>
      <c r="I254" s="68">
        <v>1.4981228</v>
      </c>
      <c r="J254" s="56">
        <v>0</v>
      </c>
      <c r="K254" s="57"/>
      <c r="L254" s="46"/>
      <c r="M254" s="58"/>
      <c r="N254" s="58"/>
      <c r="O254" s="68">
        <v>1.4981228</v>
      </c>
      <c r="P254" s="60">
        <v>0</v>
      </c>
    </row>
    <row r="255" spans="1:18" ht="18" customHeight="1" x14ac:dyDescent="0.2">
      <c r="A255" s="49">
        <v>11</v>
      </c>
      <c r="B255" s="64" t="s">
        <v>176</v>
      </c>
      <c r="C255" s="51"/>
      <c r="D255" s="54"/>
      <c r="E255" s="53"/>
      <c r="F255" s="54"/>
      <c r="G255" s="55"/>
      <c r="H255" s="55"/>
      <c r="I255" s="55"/>
      <c r="J255" s="56"/>
      <c r="K255" s="57"/>
      <c r="L255" s="46"/>
      <c r="M255" s="58"/>
      <c r="N255" s="58"/>
      <c r="O255" s="59"/>
      <c r="P255" s="60"/>
    </row>
    <row r="256" spans="1:18" s="71" customFormat="1" ht="18" customHeight="1" x14ac:dyDescent="0.2">
      <c r="A256" s="72"/>
      <c r="B256" s="50" t="s">
        <v>177</v>
      </c>
      <c r="C256" s="65"/>
      <c r="D256" s="82"/>
      <c r="E256" s="67"/>
      <c r="F256" s="82"/>
      <c r="G256" s="55">
        <v>0</v>
      </c>
      <c r="H256" s="55"/>
      <c r="I256" s="55">
        <v>5.91888E-2</v>
      </c>
      <c r="J256" s="56">
        <v>0</v>
      </c>
      <c r="K256" s="57"/>
      <c r="L256" s="119"/>
      <c r="M256" s="58"/>
      <c r="N256" s="58"/>
      <c r="O256" s="59">
        <v>5.91888E-2</v>
      </c>
      <c r="P256" s="60">
        <v>0</v>
      </c>
    </row>
    <row r="257" spans="1:16" s="71" customFormat="1" ht="18" customHeight="1" x14ac:dyDescent="0.2">
      <c r="A257" s="72"/>
      <c r="B257" s="73" t="s">
        <v>47</v>
      </c>
      <c r="C257" s="65"/>
      <c r="D257" s="82"/>
      <c r="E257" s="67"/>
      <c r="F257" s="82"/>
      <c r="G257" s="55">
        <v>0</v>
      </c>
      <c r="H257" s="55"/>
      <c r="I257" s="55">
        <v>9.6307000000000007E-3</v>
      </c>
      <c r="J257" s="56"/>
      <c r="K257" s="57"/>
      <c r="L257" s="119"/>
      <c r="M257" s="58"/>
      <c r="N257" s="58"/>
      <c r="O257" s="59">
        <v>9.6307000000000007E-3</v>
      </c>
      <c r="P257" s="117"/>
    </row>
    <row r="258" spans="1:16" s="71" customFormat="1" ht="18" customHeight="1" x14ac:dyDescent="0.2">
      <c r="A258" s="72"/>
      <c r="B258" s="64" t="s">
        <v>51</v>
      </c>
      <c r="C258" s="51">
        <v>0</v>
      </c>
      <c r="D258" s="54"/>
      <c r="E258" s="53"/>
      <c r="F258" s="51">
        <v>0</v>
      </c>
      <c r="G258" s="88">
        <v>0</v>
      </c>
      <c r="H258" s="68"/>
      <c r="I258" s="88">
        <v>6.8819500000000006E-2</v>
      </c>
      <c r="J258" s="69">
        <v>0</v>
      </c>
      <c r="K258" s="68"/>
      <c r="L258" s="119"/>
      <c r="M258" s="58"/>
      <c r="N258" s="58"/>
      <c r="O258" s="88">
        <v>6.8819500000000006E-2</v>
      </c>
      <c r="P258" s="60">
        <v>0</v>
      </c>
    </row>
    <row r="259" spans="1:16" s="71" customFormat="1" ht="18" customHeight="1" x14ac:dyDescent="0.2">
      <c r="A259" s="72"/>
      <c r="B259" s="50" t="s">
        <v>178</v>
      </c>
      <c r="C259" s="65"/>
      <c r="D259" s="82"/>
      <c r="E259" s="67"/>
      <c r="F259" s="82"/>
      <c r="G259" s="55">
        <v>0</v>
      </c>
      <c r="H259" s="55"/>
      <c r="I259" s="55">
        <v>1.55646E-2</v>
      </c>
      <c r="J259" s="56">
        <v>0</v>
      </c>
      <c r="K259" s="57"/>
      <c r="L259" s="119"/>
      <c r="M259" s="58"/>
      <c r="N259" s="58"/>
      <c r="O259" s="59">
        <v>1.55646E-2</v>
      </c>
      <c r="P259" s="60">
        <v>0</v>
      </c>
    </row>
    <row r="260" spans="1:16" s="71" customFormat="1" ht="18" customHeight="1" x14ac:dyDescent="0.2">
      <c r="A260" s="72"/>
      <c r="B260" s="73" t="s">
        <v>47</v>
      </c>
      <c r="C260" s="65"/>
      <c r="D260" s="82"/>
      <c r="E260" s="67"/>
      <c r="F260" s="82"/>
      <c r="G260" s="55">
        <v>0</v>
      </c>
      <c r="H260" s="55"/>
      <c r="I260" s="55">
        <v>0</v>
      </c>
      <c r="J260" s="56"/>
      <c r="K260" s="57"/>
      <c r="L260" s="119"/>
      <c r="M260" s="58"/>
      <c r="N260" s="58"/>
      <c r="O260" s="59">
        <v>0</v>
      </c>
      <c r="P260" s="60"/>
    </row>
    <row r="261" spans="1:16" s="71" customFormat="1" ht="18" customHeight="1" x14ac:dyDescent="0.2">
      <c r="A261" s="72"/>
      <c r="B261" s="64" t="s">
        <v>51</v>
      </c>
      <c r="C261" s="51">
        <v>0</v>
      </c>
      <c r="D261" s="54"/>
      <c r="E261" s="53"/>
      <c r="F261" s="51">
        <v>0</v>
      </c>
      <c r="G261" s="88">
        <v>0</v>
      </c>
      <c r="H261" s="68"/>
      <c r="I261" s="88">
        <v>1.55646E-2</v>
      </c>
      <c r="J261" s="69">
        <v>0</v>
      </c>
      <c r="K261" s="68"/>
      <c r="L261" s="119"/>
      <c r="M261" s="58"/>
      <c r="N261" s="58"/>
      <c r="O261" s="88">
        <v>1.55646E-2</v>
      </c>
      <c r="P261" s="60">
        <v>0</v>
      </c>
    </row>
    <row r="262" spans="1:16" s="71" customFormat="1" ht="18" customHeight="1" x14ac:dyDescent="0.2">
      <c r="A262" s="72"/>
      <c r="B262" s="50" t="s">
        <v>179</v>
      </c>
      <c r="C262" s="65"/>
      <c r="D262" s="82"/>
      <c r="E262" s="67"/>
      <c r="F262" s="82"/>
      <c r="G262" s="55">
        <v>0</v>
      </c>
      <c r="H262" s="55"/>
      <c r="I262" s="55">
        <v>1.3729399999999999E-2</v>
      </c>
      <c r="J262" s="56">
        <v>0</v>
      </c>
      <c r="K262" s="57"/>
      <c r="L262" s="119"/>
      <c r="M262" s="58"/>
      <c r="N262" s="58"/>
      <c r="O262" s="59">
        <v>1.3729399999999999E-2</v>
      </c>
      <c r="P262" s="60">
        <v>0</v>
      </c>
    </row>
    <row r="263" spans="1:16" s="71" customFormat="1" ht="18" customHeight="1" x14ac:dyDescent="0.2">
      <c r="A263" s="72"/>
      <c r="B263" s="73" t="s">
        <v>47</v>
      </c>
      <c r="C263" s="65"/>
      <c r="D263" s="82"/>
      <c r="E263" s="67"/>
      <c r="F263" s="82"/>
      <c r="G263" s="55">
        <v>0</v>
      </c>
      <c r="H263" s="55"/>
      <c r="I263" s="55">
        <v>8.8471999999999995E-3</v>
      </c>
      <c r="J263" s="56"/>
      <c r="K263" s="57"/>
      <c r="L263" s="119"/>
      <c r="M263" s="58"/>
      <c r="N263" s="58"/>
      <c r="O263" s="59">
        <v>8.8471999999999995E-3</v>
      </c>
      <c r="P263" s="117"/>
    </row>
    <row r="264" spans="1:16" s="71" customFormat="1" ht="18" customHeight="1" x14ac:dyDescent="0.2">
      <c r="A264" s="72"/>
      <c r="B264" s="64" t="s">
        <v>51</v>
      </c>
      <c r="C264" s="51">
        <v>0</v>
      </c>
      <c r="D264" s="54"/>
      <c r="E264" s="53"/>
      <c r="F264" s="51">
        <v>0</v>
      </c>
      <c r="G264" s="88">
        <v>0</v>
      </c>
      <c r="H264" s="68"/>
      <c r="I264" s="88">
        <v>2.2576599999999999E-2</v>
      </c>
      <c r="J264" s="69">
        <v>0</v>
      </c>
      <c r="K264" s="68"/>
      <c r="L264" s="119"/>
      <c r="M264" s="58"/>
      <c r="N264" s="58"/>
      <c r="O264" s="88">
        <v>2.2576599999999999E-2</v>
      </c>
      <c r="P264" s="60">
        <v>0</v>
      </c>
    </row>
    <row r="265" spans="1:16" s="71" customFormat="1" ht="18" customHeight="1" x14ac:dyDescent="0.2">
      <c r="A265" s="72"/>
      <c r="B265" s="123" t="s">
        <v>180</v>
      </c>
      <c r="C265" s="51"/>
      <c r="D265" s="54"/>
      <c r="E265" s="53"/>
      <c r="F265" s="51"/>
      <c r="G265" s="88">
        <v>0</v>
      </c>
      <c r="H265" s="68"/>
      <c r="I265" s="55">
        <v>2.9359900000000001E-2</v>
      </c>
      <c r="J265" s="69"/>
      <c r="K265" s="68"/>
      <c r="L265" s="119"/>
      <c r="M265" s="58"/>
      <c r="N265" s="58"/>
      <c r="O265" s="59">
        <v>2.9359900000000001E-2</v>
      </c>
      <c r="P265" s="60"/>
    </row>
    <row r="266" spans="1:16" s="71" customFormat="1" ht="18" customHeight="1" x14ac:dyDescent="0.2">
      <c r="A266" s="72"/>
      <c r="B266" s="124" t="s">
        <v>47</v>
      </c>
      <c r="C266" s="51"/>
      <c r="D266" s="54"/>
      <c r="E266" s="53"/>
      <c r="F266" s="51"/>
      <c r="G266" s="88">
        <v>0</v>
      </c>
      <c r="H266" s="68"/>
      <c r="I266" s="55">
        <v>9.3264000000000003E-3</v>
      </c>
      <c r="J266" s="69"/>
      <c r="K266" s="68"/>
      <c r="L266" s="119"/>
      <c r="M266" s="58"/>
      <c r="N266" s="58"/>
      <c r="O266" s="59">
        <v>9.3264000000000003E-3</v>
      </c>
      <c r="P266" s="60"/>
    </row>
    <row r="267" spans="1:16" s="71" customFormat="1" ht="18" customHeight="1" x14ac:dyDescent="0.2">
      <c r="A267" s="72"/>
      <c r="B267" s="41" t="s">
        <v>51</v>
      </c>
      <c r="C267" s="51"/>
      <c r="D267" s="54"/>
      <c r="E267" s="53"/>
      <c r="F267" s="51"/>
      <c r="G267" s="88">
        <v>0</v>
      </c>
      <c r="H267" s="68"/>
      <c r="I267" s="88">
        <v>3.86863E-2</v>
      </c>
      <c r="J267" s="69"/>
      <c r="K267" s="68"/>
      <c r="L267" s="119"/>
      <c r="M267" s="58"/>
      <c r="N267" s="58"/>
      <c r="O267" s="88">
        <v>3.86863E-2</v>
      </c>
      <c r="P267" s="60"/>
    </row>
    <row r="268" spans="1:16" s="71" customFormat="1" ht="18" customHeight="1" x14ac:dyDescent="0.2">
      <c r="A268" s="72"/>
      <c r="B268" s="50" t="s">
        <v>181</v>
      </c>
      <c r="C268" s="65"/>
      <c r="D268" s="82"/>
      <c r="E268" s="67"/>
      <c r="F268" s="82"/>
      <c r="G268" s="88">
        <v>0</v>
      </c>
      <c r="H268" s="55"/>
      <c r="I268" s="55">
        <v>9.0759808</v>
      </c>
      <c r="J268" s="56">
        <v>0</v>
      </c>
      <c r="K268" s="57"/>
      <c r="L268" s="119"/>
      <c r="M268" s="58"/>
      <c r="N268" s="58"/>
      <c r="O268" s="59">
        <v>9.0759808</v>
      </c>
      <c r="P268" s="60">
        <v>0</v>
      </c>
    </row>
    <row r="269" spans="1:16" s="71" customFormat="1" ht="18" customHeight="1" x14ac:dyDescent="0.2">
      <c r="A269" s="72"/>
      <c r="B269" s="73" t="s">
        <v>47</v>
      </c>
      <c r="C269" s="65"/>
      <c r="D269" s="82"/>
      <c r="E269" s="67"/>
      <c r="F269" s="82"/>
      <c r="G269" s="88">
        <v>0</v>
      </c>
      <c r="H269" s="55"/>
      <c r="I269" s="55">
        <v>0.30557040000000002</v>
      </c>
      <c r="J269" s="56"/>
      <c r="K269" s="57"/>
      <c r="L269" s="119"/>
      <c r="M269" s="58"/>
      <c r="N269" s="58"/>
      <c r="O269" s="59">
        <v>0.30557040000000002</v>
      </c>
      <c r="P269" s="117"/>
    </row>
    <row r="270" spans="1:16" s="71" customFormat="1" ht="18" customHeight="1" x14ac:dyDescent="0.2">
      <c r="A270" s="72"/>
      <c r="B270" s="64" t="s">
        <v>51</v>
      </c>
      <c r="C270" s="51">
        <v>0</v>
      </c>
      <c r="D270" s="54"/>
      <c r="E270" s="53"/>
      <c r="F270" s="51">
        <v>0</v>
      </c>
      <c r="G270" s="68">
        <v>0</v>
      </c>
      <c r="H270" s="68"/>
      <c r="I270" s="68">
        <v>9.3815512000000005</v>
      </c>
      <c r="J270" s="69">
        <v>0</v>
      </c>
      <c r="K270" s="68"/>
      <c r="L270" s="119"/>
      <c r="M270" s="58"/>
      <c r="N270" s="58"/>
      <c r="O270" s="68">
        <v>9.3815512000000005</v>
      </c>
      <c r="P270" s="60">
        <v>0</v>
      </c>
    </row>
    <row r="271" spans="1:16" s="71" customFormat="1" ht="18" customHeight="1" x14ac:dyDescent="0.2">
      <c r="A271" s="72"/>
      <c r="B271" s="76" t="s">
        <v>182</v>
      </c>
      <c r="C271" s="65">
        <v>0</v>
      </c>
      <c r="D271" s="82"/>
      <c r="E271" s="67"/>
      <c r="F271" s="65">
        <v>0</v>
      </c>
      <c r="G271" s="68">
        <v>0</v>
      </c>
      <c r="H271" s="68"/>
      <c r="I271" s="68">
        <v>9.1938234999999988</v>
      </c>
      <c r="J271" s="69">
        <v>0</v>
      </c>
      <c r="K271" s="68"/>
      <c r="L271" s="119"/>
      <c r="M271" s="58"/>
      <c r="N271" s="58"/>
      <c r="O271" s="68">
        <v>9.1938234999999988</v>
      </c>
      <c r="P271" s="60">
        <v>0</v>
      </c>
    </row>
    <row r="272" spans="1:16" s="71" customFormat="1" ht="18" customHeight="1" x14ac:dyDescent="0.2">
      <c r="A272" s="72"/>
      <c r="B272" s="64" t="s">
        <v>183</v>
      </c>
      <c r="C272" s="65">
        <v>0</v>
      </c>
      <c r="D272" s="82"/>
      <c r="E272" s="67"/>
      <c r="F272" s="65">
        <v>0</v>
      </c>
      <c r="G272" s="68">
        <v>0</v>
      </c>
      <c r="H272" s="68"/>
      <c r="I272" s="68">
        <v>9.5271982000000008</v>
      </c>
      <c r="J272" s="69">
        <v>0</v>
      </c>
      <c r="K272" s="68"/>
      <c r="L272" s="119"/>
      <c r="M272" s="58"/>
      <c r="N272" s="58"/>
      <c r="O272" s="68">
        <v>9.5271982000000008</v>
      </c>
      <c r="P272" s="60">
        <v>0</v>
      </c>
    </row>
    <row r="273" spans="1:19" s="71" customFormat="1" ht="18" customHeight="1" x14ac:dyDescent="0.2">
      <c r="A273" s="72"/>
      <c r="B273" s="76" t="s">
        <v>184</v>
      </c>
      <c r="C273" s="65">
        <v>0</v>
      </c>
      <c r="D273" s="82"/>
      <c r="E273" s="67"/>
      <c r="F273" s="65">
        <v>0</v>
      </c>
      <c r="G273" s="57">
        <v>0</v>
      </c>
      <c r="H273" s="57"/>
      <c r="I273" s="68">
        <v>2333.5481723000003</v>
      </c>
      <c r="J273" s="56">
        <v>0</v>
      </c>
      <c r="K273" s="57"/>
      <c r="L273" s="119"/>
      <c r="M273" s="58"/>
      <c r="N273" s="58"/>
      <c r="O273" s="74">
        <v>2333.5481723000003</v>
      </c>
      <c r="P273" s="60">
        <v>0</v>
      </c>
    </row>
    <row r="274" spans="1:19" s="71" customFormat="1" ht="18" customHeight="1" x14ac:dyDescent="0.2">
      <c r="A274" s="72"/>
      <c r="B274" s="76" t="s">
        <v>185</v>
      </c>
      <c r="C274" s="65">
        <v>0</v>
      </c>
      <c r="D274" s="82"/>
      <c r="E274" s="67"/>
      <c r="F274" s="65">
        <v>0</v>
      </c>
      <c r="G274" s="68">
        <v>0</v>
      </c>
      <c r="H274" s="68"/>
      <c r="I274" s="68">
        <v>2289.2043107999998</v>
      </c>
      <c r="J274" s="56">
        <v>0</v>
      </c>
      <c r="K274" s="57"/>
      <c r="M274" s="58"/>
      <c r="N274" s="58"/>
      <c r="O274" s="68">
        <v>2289.2043107999998</v>
      </c>
      <c r="P274" s="60">
        <v>0</v>
      </c>
      <c r="Q274" s="125">
        <f>'[2]26'!$J$4+'[2]26'!$J$5</f>
        <v>2116.4771000000001</v>
      </c>
      <c r="S274" s="125"/>
    </row>
    <row r="275" spans="1:19" s="71" customFormat="1" ht="18" customHeight="1" x14ac:dyDescent="0.2">
      <c r="A275" s="72"/>
      <c r="B275" s="64"/>
      <c r="C275" s="65"/>
      <c r="D275" s="82"/>
      <c r="E275" s="67"/>
      <c r="F275" s="82"/>
      <c r="G275" s="68"/>
      <c r="H275" s="68"/>
      <c r="I275" s="68"/>
      <c r="J275" s="56"/>
      <c r="K275" s="57"/>
      <c r="L275" s="68"/>
      <c r="M275" s="58"/>
      <c r="N275" s="58"/>
      <c r="O275" s="59"/>
      <c r="P275" s="60"/>
      <c r="Q275" s="125">
        <f>O274-Q274</f>
        <v>172.72721079999974</v>
      </c>
    </row>
    <row r="276" spans="1:19" ht="18" customHeight="1" x14ac:dyDescent="0.2">
      <c r="A276" s="116" t="s">
        <v>186</v>
      </c>
      <c r="B276" s="64" t="s">
        <v>187</v>
      </c>
      <c r="C276" s="51"/>
      <c r="D276" s="54"/>
      <c r="E276" s="53"/>
      <c r="F276" s="54"/>
      <c r="G276" s="57"/>
      <c r="H276" s="57"/>
      <c r="I276" s="57"/>
      <c r="J276" s="56"/>
      <c r="K276" s="57"/>
      <c r="L276" s="57"/>
      <c r="M276" s="58"/>
      <c r="N276" s="58"/>
      <c r="O276" s="59"/>
      <c r="P276" s="60"/>
      <c r="Q276" s="121">
        <f>O272+O254</f>
        <v>11.025321000000002</v>
      </c>
    </row>
    <row r="277" spans="1:19" ht="18" customHeight="1" x14ac:dyDescent="0.2">
      <c r="A277" s="63"/>
      <c r="B277" s="50" t="s">
        <v>188</v>
      </c>
      <c r="C277" s="51"/>
      <c r="D277" s="54"/>
      <c r="E277" s="53"/>
      <c r="F277" s="54"/>
      <c r="G277" s="55">
        <v>166.25100980479999</v>
      </c>
      <c r="H277" s="55">
        <v>0</v>
      </c>
      <c r="I277" s="55">
        <v>0</v>
      </c>
      <c r="J277" s="56">
        <v>8.9535553872396569</v>
      </c>
      <c r="K277" s="57"/>
      <c r="L277" s="55">
        <v>148.85376244718</v>
      </c>
      <c r="M277" s="58"/>
      <c r="N277" s="58"/>
      <c r="O277" s="59">
        <v>148.85376244718</v>
      </c>
      <c r="P277" s="60">
        <v>8.9535553872396569</v>
      </c>
    </row>
    <row r="278" spans="1:19" ht="18" customHeight="1" x14ac:dyDescent="0.2">
      <c r="A278" s="63"/>
      <c r="B278" s="50" t="s">
        <v>189</v>
      </c>
      <c r="C278" s="51"/>
      <c r="D278" s="54"/>
      <c r="E278" s="53"/>
      <c r="F278" s="54"/>
      <c r="G278" s="55">
        <v>-103.04891108320001</v>
      </c>
      <c r="H278" s="55">
        <v>0</v>
      </c>
      <c r="I278" s="55">
        <v>0</v>
      </c>
      <c r="J278" s="56">
        <v>14.444962188331898</v>
      </c>
      <c r="K278" s="57"/>
      <c r="L278" s="55">
        <v>-148.85376241456001</v>
      </c>
      <c r="M278" s="58"/>
      <c r="N278" s="58"/>
      <c r="O278" s="59">
        <v>-148.85376241456001</v>
      </c>
      <c r="P278" s="60">
        <v>14.444962188331898</v>
      </c>
    </row>
    <row r="279" spans="1:19" ht="18" customHeight="1" x14ac:dyDescent="0.2">
      <c r="A279" s="63"/>
      <c r="B279" s="64" t="s">
        <v>190</v>
      </c>
      <c r="C279" s="68">
        <v>0</v>
      </c>
      <c r="D279" s="54"/>
      <c r="E279" s="53"/>
      <c r="F279" s="68">
        <v>0</v>
      </c>
      <c r="G279" s="68">
        <v>63.202098721599981</v>
      </c>
      <c r="H279" s="68"/>
      <c r="I279" s="68">
        <v>0</v>
      </c>
      <c r="J279" s="56">
        <v>5.1612200349382509E-9</v>
      </c>
      <c r="K279" s="57"/>
      <c r="L279" s="68">
        <v>3.2619993817206705E-8</v>
      </c>
      <c r="M279" s="58"/>
      <c r="N279" s="58"/>
      <c r="O279" s="74">
        <v>3.2619993817206705E-8</v>
      </c>
      <c r="P279" s="70">
        <v>5.1612200349382509E-9</v>
      </c>
    </row>
    <row r="280" spans="1:19" ht="18" customHeight="1" x14ac:dyDescent="0.2">
      <c r="A280" s="63"/>
      <c r="B280" s="50" t="s">
        <v>191</v>
      </c>
      <c r="C280" s="51"/>
      <c r="D280" s="54"/>
      <c r="E280" s="53"/>
      <c r="F280" s="54"/>
      <c r="G280" s="57"/>
      <c r="H280" s="57"/>
      <c r="I280" s="57"/>
      <c r="J280" s="56"/>
      <c r="K280" s="57"/>
      <c r="L280" s="57">
        <v>291.79230849999999</v>
      </c>
      <c r="M280" s="58"/>
      <c r="N280" s="58"/>
      <c r="O280" s="59">
        <v>291.79230849999999</v>
      </c>
      <c r="P280" s="60"/>
    </row>
    <row r="281" spans="1:19" ht="18" customHeight="1" x14ac:dyDescent="0.2">
      <c r="A281" s="116" t="s">
        <v>192</v>
      </c>
      <c r="B281" s="126" t="s">
        <v>193</v>
      </c>
      <c r="C281" s="51"/>
      <c r="D281" s="54"/>
      <c r="E281" s="53"/>
      <c r="F281" s="54"/>
      <c r="G281" s="68">
        <v>0</v>
      </c>
      <c r="H281" s="68"/>
      <c r="I281" s="68"/>
      <c r="J281" s="69"/>
      <c r="K281" s="68"/>
      <c r="L281" s="68"/>
      <c r="M281" s="58"/>
      <c r="N281" s="58"/>
      <c r="O281" s="74">
        <v>0</v>
      </c>
      <c r="P281" s="60"/>
    </row>
    <row r="282" spans="1:19" ht="18" customHeight="1" x14ac:dyDescent="0.2">
      <c r="A282" s="49">
        <v>1</v>
      </c>
      <c r="B282" s="85" t="s">
        <v>194</v>
      </c>
      <c r="C282" s="51"/>
      <c r="D282" s="54"/>
      <c r="E282" s="53"/>
      <c r="F282" s="54"/>
      <c r="G282" s="57">
        <v>0</v>
      </c>
      <c r="H282" s="55"/>
      <c r="I282" s="57"/>
      <c r="J282" s="56">
        <v>0</v>
      </c>
      <c r="K282" s="57"/>
      <c r="L282" s="57">
        <v>0</v>
      </c>
      <c r="M282" s="58"/>
      <c r="N282" s="58"/>
      <c r="O282" s="59">
        <v>0</v>
      </c>
      <c r="P282" s="60">
        <v>0</v>
      </c>
    </row>
    <row r="283" spans="1:19" ht="18" customHeight="1" x14ac:dyDescent="0.2">
      <c r="A283" s="49">
        <v>2</v>
      </c>
      <c r="B283" s="85" t="s">
        <v>195</v>
      </c>
      <c r="C283" s="51"/>
      <c r="D283" s="54"/>
      <c r="E283" s="53"/>
      <c r="F283" s="54"/>
      <c r="G283" s="57">
        <v>0</v>
      </c>
      <c r="H283" s="55"/>
      <c r="I283" s="57"/>
      <c r="J283" s="56">
        <v>0</v>
      </c>
      <c r="K283" s="57"/>
      <c r="L283" s="57">
        <v>0</v>
      </c>
      <c r="M283" s="58"/>
      <c r="N283" s="58"/>
      <c r="O283" s="59">
        <v>0</v>
      </c>
      <c r="P283" s="60">
        <v>0</v>
      </c>
    </row>
    <row r="284" spans="1:19" ht="18" customHeight="1" x14ac:dyDescent="0.2">
      <c r="A284" s="49">
        <v>3</v>
      </c>
      <c r="B284" s="127" t="s">
        <v>196</v>
      </c>
      <c r="C284" s="51"/>
      <c r="D284" s="54"/>
      <c r="E284" s="53"/>
      <c r="F284" s="54"/>
      <c r="G284" s="57">
        <v>0</v>
      </c>
      <c r="H284" s="55"/>
      <c r="I284" s="57"/>
      <c r="J284" s="56">
        <v>0</v>
      </c>
      <c r="K284" s="57"/>
      <c r="L284" s="57">
        <v>0</v>
      </c>
      <c r="M284" s="58"/>
      <c r="N284" s="58"/>
      <c r="O284" s="59">
        <v>0</v>
      </c>
      <c r="P284" s="60">
        <v>0</v>
      </c>
    </row>
    <row r="285" spans="1:19" ht="18" customHeight="1" x14ac:dyDescent="0.2">
      <c r="A285" s="49">
        <v>4</v>
      </c>
      <c r="B285" s="127" t="s">
        <v>197</v>
      </c>
      <c r="C285" s="51"/>
      <c r="D285" s="54"/>
      <c r="E285" s="53"/>
      <c r="F285" s="54"/>
      <c r="G285" s="57">
        <v>557.44461078399991</v>
      </c>
      <c r="H285" s="55"/>
      <c r="I285" s="57"/>
      <c r="J285" s="56">
        <v>0</v>
      </c>
      <c r="K285" s="57"/>
      <c r="L285" s="57">
        <v>0.40612961088000005</v>
      </c>
      <c r="M285" s="58"/>
      <c r="N285" s="58"/>
      <c r="O285" s="59">
        <v>0.40612961088000005</v>
      </c>
      <c r="P285" s="60">
        <v>0</v>
      </c>
    </row>
    <row r="286" spans="1:19" ht="18" customHeight="1" x14ac:dyDescent="0.2">
      <c r="A286" s="49">
        <v>5</v>
      </c>
      <c r="B286" s="85" t="s">
        <v>198</v>
      </c>
      <c r="C286" s="51"/>
      <c r="D286" s="54"/>
      <c r="E286" s="53"/>
      <c r="F286" s="54"/>
      <c r="H286" s="55"/>
      <c r="I286" s="57"/>
      <c r="J286" s="56">
        <v>0</v>
      </c>
      <c r="K286" s="57"/>
      <c r="L286" s="57">
        <v>0</v>
      </c>
      <c r="M286" s="58"/>
      <c r="N286" s="58"/>
      <c r="O286" s="59">
        <v>0</v>
      </c>
      <c r="P286" s="60">
        <v>0</v>
      </c>
    </row>
    <row r="287" spans="1:19" ht="18" customHeight="1" x14ac:dyDescent="0.2">
      <c r="A287" s="49">
        <v>6</v>
      </c>
      <c r="B287" s="85" t="s">
        <v>199</v>
      </c>
      <c r="C287" s="51"/>
      <c r="D287" s="54"/>
      <c r="E287" s="53"/>
      <c r="F287" s="54"/>
      <c r="G287" s="57">
        <v>-3.9844295999998225E-2</v>
      </c>
      <c r="H287" s="55"/>
      <c r="I287" s="57"/>
      <c r="J287" s="56">
        <v>0</v>
      </c>
      <c r="K287" s="57"/>
      <c r="L287" s="57">
        <v>0</v>
      </c>
      <c r="M287" s="58"/>
      <c r="N287" s="58"/>
      <c r="O287" s="59">
        <v>0</v>
      </c>
      <c r="P287" s="60">
        <v>0</v>
      </c>
    </row>
    <row r="288" spans="1:19" s="71" customFormat="1" ht="18" customHeight="1" x14ac:dyDescent="0.2">
      <c r="A288" s="49">
        <v>7</v>
      </c>
      <c r="B288" s="85" t="s">
        <v>200</v>
      </c>
      <c r="C288" s="65"/>
      <c r="D288" s="82"/>
      <c r="E288" s="67"/>
      <c r="F288" s="82"/>
      <c r="G288" s="57">
        <v>0</v>
      </c>
      <c r="H288" s="55"/>
      <c r="I288" s="57"/>
      <c r="J288" s="56">
        <v>0</v>
      </c>
      <c r="K288" s="57"/>
      <c r="L288" s="57"/>
      <c r="M288" s="58"/>
      <c r="N288" s="58"/>
      <c r="O288" s="59">
        <v>0</v>
      </c>
      <c r="P288" s="60">
        <v>0</v>
      </c>
    </row>
    <row r="289" spans="1:16" s="71" customFormat="1" ht="18" customHeight="1" x14ac:dyDescent="0.2">
      <c r="A289" s="49">
        <v>8</v>
      </c>
      <c r="B289" s="85" t="s">
        <v>201</v>
      </c>
      <c r="C289" s="65"/>
      <c r="D289" s="82"/>
      <c r="E289" s="67"/>
      <c r="F289" s="82"/>
      <c r="G289" s="57">
        <v>-0.6494908799999991</v>
      </c>
      <c r="H289" s="55"/>
      <c r="I289" s="57"/>
      <c r="J289" s="56">
        <v>0</v>
      </c>
      <c r="K289" s="57"/>
      <c r="L289" s="57">
        <v>0</v>
      </c>
      <c r="M289" s="58"/>
      <c r="N289" s="58"/>
      <c r="O289" s="59">
        <v>0</v>
      </c>
      <c r="P289" s="60">
        <v>0</v>
      </c>
    </row>
    <row r="290" spans="1:16" s="71" customFormat="1" ht="18" customHeight="1" x14ac:dyDescent="0.2">
      <c r="A290" s="63"/>
      <c r="B290" s="128" t="s">
        <v>202</v>
      </c>
      <c r="C290" s="68">
        <v>0</v>
      </c>
      <c r="D290" s="82"/>
      <c r="E290" s="67"/>
      <c r="F290" s="68">
        <v>0</v>
      </c>
      <c r="G290" s="68">
        <v>556.75527560799992</v>
      </c>
      <c r="H290" s="68"/>
      <c r="I290" s="68"/>
      <c r="J290" s="69">
        <v>7.2945803780034161E-3</v>
      </c>
      <c r="K290" s="57"/>
      <c r="L290" s="68">
        <v>0.40612961088000005</v>
      </c>
      <c r="M290" s="58"/>
      <c r="N290" s="58"/>
      <c r="O290" s="74">
        <v>0.40612961088000005</v>
      </c>
      <c r="P290" s="70">
        <v>7.2945803780034161E-3</v>
      </c>
    </row>
    <row r="291" spans="1:16" ht="18" customHeight="1" x14ac:dyDescent="0.2">
      <c r="A291" s="63"/>
      <c r="B291" s="64" t="s">
        <v>203</v>
      </c>
      <c r="C291" s="65">
        <v>55460.53</v>
      </c>
      <c r="D291" s="54"/>
      <c r="E291" s="53"/>
      <c r="F291" s="65">
        <v>8803.7490318184791</v>
      </c>
      <c r="G291" s="68">
        <v>37571.369035768563</v>
      </c>
      <c r="H291" s="68">
        <v>0</v>
      </c>
      <c r="I291" s="68">
        <v>6253.4105556883751</v>
      </c>
      <c r="J291" s="69">
        <v>3.292990412671033</v>
      </c>
      <c r="K291" s="57"/>
      <c r="L291" s="68">
        <v>12372.21580257112</v>
      </c>
      <c r="M291" s="58"/>
      <c r="N291" s="58"/>
      <c r="O291" s="74">
        <v>18625.626358259495</v>
      </c>
      <c r="P291" s="70">
        <v>4.9573989014154876</v>
      </c>
    </row>
    <row r="292" spans="1:16" ht="18" customHeight="1" x14ac:dyDescent="0.2">
      <c r="A292" s="72"/>
      <c r="B292" s="64" t="s">
        <v>204</v>
      </c>
      <c r="C292" s="65">
        <v>55460.53</v>
      </c>
      <c r="D292" s="54"/>
      <c r="E292" s="53"/>
      <c r="F292" s="65">
        <v>8803.7490318184791</v>
      </c>
      <c r="G292" s="68">
        <v>37571.369035768563</v>
      </c>
      <c r="H292" s="68">
        <v>0</v>
      </c>
      <c r="I292" s="68">
        <v>6266.7510413883747</v>
      </c>
      <c r="J292" s="69">
        <v>3.442767682359364</v>
      </c>
      <c r="K292" s="57"/>
      <c r="L292" s="68">
        <v>12934.94950983413</v>
      </c>
      <c r="M292" s="58"/>
      <c r="N292" s="58"/>
      <c r="O292" s="74">
        <v>19201.700551222504</v>
      </c>
      <c r="P292" s="70">
        <v>5.1107268763462335</v>
      </c>
    </row>
    <row r="293" spans="1:16" ht="18" customHeight="1" x14ac:dyDescent="0.2">
      <c r="A293" s="72"/>
      <c r="B293" s="64"/>
      <c r="C293" s="51"/>
      <c r="D293" s="54"/>
      <c r="E293" s="53"/>
      <c r="F293" s="54"/>
      <c r="G293" s="68"/>
      <c r="H293" s="68"/>
      <c r="I293" s="68"/>
      <c r="J293" s="56"/>
      <c r="K293" s="57"/>
      <c r="L293" s="68"/>
      <c r="M293" s="58"/>
      <c r="N293" s="58"/>
      <c r="O293" s="59"/>
      <c r="P293" s="60"/>
    </row>
    <row r="294" spans="1:16" ht="18" customHeight="1" x14ac:dyDescent="0.2">
      <c r="A294" s="116" t="s">
        <v>205</v>
      </c>
      <c r="B294" s="129" t="s">
        <v>206</v>
      </c>
      <c r="C294" s="51"/>
      <c r="D294" s="54"/>
      <c r="E294" s="53"/>
      <c r="F294" s="54"/>
      <c r="G294" s="68"/>
      <c r="H294" s="68"/>
      <c r="I294" s="68"/>
      <c r="J294" s="56"/>
      <c r="K294" s="57"/>
      <c r="L294" s="68"/>
      <c r="M294" s="58"/>
      <c r="N294" s="58"/>
      <c r="O294" s="59"/>
      <c r="P294" s="60"/>
    </row>
    <row r="295" spans="1:16" ht="18" customHeight="1" x14ac:dyDescent="0.2">
      <c r="A295" s="49">
        <v>1</v>
      </c>
      <c r="B295" s="122" t="s">
        <v>3</v>
      </c>
      <c r="C295" s="51"/>
      <c r="D295" s="54"/>
      <c r="E295" s="53"/>
      <c r="F295" s="54"/>
      <c r="G295" s="55">
        <v>0</v>
      </c>
      <c r="H295" s="55"/>
      <c r="I295" s="55">
        <v>0</v>
      </c>
      <c r="J295" s="56">
        <v>0</v>
      </c>
      <c r="K295" s="57"/>
      <c r="L295" s="55">
        <v>15.633526399999999</v>
      </c>
      <c r="M295" s="58"/>
      <c r="N295" s="58"/>
      <c r="O295" s="59">
        <v>15.633526399999999</v>
      </c>
      <c r="P295" s="60">
        <v>0</v>
      </c>
    </row>
    <row r="296" spans="1:16" ht="18" customHeight="1" x14ac:dyDescent="0.2">
      <c r="A296" s="49">
        <v>2</v>
      </c>
      <c r="B296" s="122" t="s">
        <v>207</v>
      </c>
      <c r="C296" s="51"/>
      <c r="D296" s="54"/>
      <c r="E296" s="53"/>
      <c r="F296" s="54"/>
      <c r="G296" s="55">
        <v>-1285.1123432397769</v>
      </c>
      <c r="H296" s="55"/>
      <c r="I296" s="55">
        <v>0</v>
      </c>
      <c r="J296" s="56">
        <v>5.1802902617085618</v>
      </c>
      <c r="K296" s="57"/>
      <c r="L296" s="55">
        <v>-665.72549568864872</v>
      </c>
      <c r="M296" s="58"/>
      <c r="N296" s="58"/>
      <c r="O296" s="59">
        <v>-665.72549568864872</v>
      </c>
      <c r="P296" s="60">
        <v>5.1802902617085618</v>
      </c>
    </row>
    <row r="297" spans="1:16" s="71" customFormat="1" ht="18" customHeight="1" x14ac:dyDescent="0.2">
      <c r="A297" s="49">
        <v>3</v>
      </c>
      <c r="B297" s="122" t="s">
        <v>208</v>
      </c>
      <c r="C297" s="65"/>
      <c r="D297" s="82"/>
      <c r="E297" s="67"/>
      <c r="F297" s="82"/>
      <c r="G297" s="55">
        <v>0</v>
      </c>
      <c r="H297" s="55"/>
      <c r="I297" s="55">
        <v>0</v>
      </c>
      <c r="J297" s="56">
        <v>0</v>
      </c>
      <c r="K297" s="57"/>
      <c r="L297" s="55">
        <v>0</v>
      </c>
      <c r="M297" s="58"/>
      <c r="N297" s="58"/>
      <c r="O297" s="59">
        <v>0</v>
      </c>
      <c r="P297" s="60">
        <v>0</v>
      </c>
    </row>
    <row r="298" spans="1:16" s="71" customFormat="1" ht="18" customHeight="1" x14ac:dyDescent="0.2">
      <c r="A298" s="72"/>
      <c r="B298" s="129" t="s">
        <v>209</v>
      </c>
      <c r="C298" s="65">
        <v>0</v>
      </c>
      <c r="D298" s="82"/>
      <c r="E298" s="67"/>
      <c r="F298" s="65">
        <v>0</v>
      </c>
      <c r="G298" s="68">
        <v>-1285.1123432397769</v>
      </c>
      <c r="H298" s="68"/>
      <c r="I298" s="68">
        <v>0</v>
      </c>
      <c r="J298" s="69">
        <v>5.0586392132049909</v>
      </c>
      <c r="K298" s="57"/>
      <c r="L298" s="68">
        <v>-650.09196928864867</v>
      </c>
      <c r="M298" s="58"/>
      <c r="N298" s="58"/>
      <c r="O298" s="74">
        <v>-650.09196928864867</v>
      </c>
      <c r="P298" s="70">
        <v>5.0586392132049909</v>
      </c>
    </row>
    <row r="299" spans="1:16" s="71" customFormat="1" ht="18" customHeight="1" x14ac:dyDescent="0.2">
      <c r="A299" s="72"/>
      <c r="B299" s="64" t="s">
        <v>210</v>
      </c>
      <c r="C299" s="65">
        <v>55460.53</v>
      </c>
      <c r="D299" s="82"/>
      <c r="E299" s="67"/>
      <c r="F299" s="65">
        <v>8803.7490318184791</v>
      </c>
      <c r="G299" s="68">
        <v>36286.256692528783</v>
      </c>
      <c r="H299" s="68"/>
      <c r="I299" s="68">
        <v>6253.4105556883751</v>
      </c>
      <c r="J299" s="69">
        <v>3.2304582786286735</v>
      </c>
      <c r="K299" s="57"/>
      <c r="L299" s="68">
        <v>11722.123833282471</v>
      </c>
      <c r="M299" s="58"/>
      <c r="N299" s="58"/>
      <c r="O299" s="74">
        <v>17975.534388970846</v>
      </c>
      <c r="P299" s="70">
        <v>4.9538133793425834</v>
      </c>
    </row>
    <row r="300" spans="1:16" ht="18" customHeight="1" x14ac:dyDescent="0.2">
      <c r="A300" s="72"/>
      <c r="B300" s="64" t="s">
        <v>211</v>
      </c>
      <c r="C300" s="65">
        <v>55460.53</v>
      </c>
      <c r="D300" s="54"/>
      <c r="E300" s="53"/>
      <c r="F300" s="65">
        <v>8803.7490318184791</v>
      </c>
      <c r="G300" s="68">
        <v>36286.256692528783</v>
      </c>
      <c r="H300" s="68"/>
      <c r="I300" s="68">
        <v>6266.7510413883747</v>
      </c>
      <c r="J300" s="69">
        <v>3.3855400529850992</v>
      </c>
      <c r="K300" s="57"/>
      <c r="L300" s="68">
        <v>12284.857540545481</v>
      </c>
      <c r="M300" s="58"/>
      <c r="N300" s="58"/>
      <c r="O300" s="74">
        <v>18551.608581933855</v>
      </c>
      <c r="P300" s="70">
        <v>5.1125716105496135</v>
      </c>
    </row>
    <row r="301" spans="1:16" ht="18" customHeight="1" x14ac:dyDescent="0.2">
      <c r="A301" s="72"/>
      <c r="B301" s="64"/>
      <c r="C301" s="51"/>
      <c r="D301" s="54"/>
      <c r="E301" s="53"/>
      <c r="F301" s="54"/>
      <c r="G301" s="68"/>
      <c r="H301" s="68"/>
      <c r="I301" s="68"/>
      <c r="J301" s="69"/>
      <c r="K301" s="57"/>
      <c r="L301" s="68"/>
      <c r="M301" s="58"/>
      <c r="N301" s="58"/>
      <c r="O301" s="74"/>
      <c r="P301" s="70"/>
    </row>
    <row r="302" spans="1:16" ht="18" customHeight="1" x14ac:dyDescent="0.2">
      <c r="A302" s="72"/>
      <c r="B302" s="64" t="s">
        <v>212</v>
      </c>
      <c r="C302" s="51"/>
      <c r="D302" s="54"/>
      <c r="E302" s="53"/>
      <c r="F302" s="54"/>
      <c r="G302" s="68"/>
      <c r="H302" s="68"/>
      <c r="I302" s="68"/>
      <c r="J302" s="69"/>
      <c r="K302" s="57"/>
      <c r="L302" s="68"/>
      <c r="M302" s="58"/>
      <c r="N302" s="58"/>
      <c r="O302" s="74">
        <v>0</v>
      </c>
      <c r="P302" s="70"/>
    </row>
    <row r="303" spans="1:16" ht="18" customHeight="1" x14ac:dyDescent="0.2">
      <c r="A303" s="63"/>
      <c r="B303" s="64"/>
      <c r="C303" s="65"/>
      <c r="D303" s="82"/>
      <c r="E303" s="67"/>
      <c r="F303" s="82"/>
      <c r="G303" s="68"/>
      <c r="H303" s="68"/>
      <c r="I303" s="68"/>
      <c r="J303" s="56"/>
      <c r="K303" s="57"/>
      <c r="L303" s="68"/>
      <c r="M303" s="58"/>
      <c r="N303" s="58"/>
      <c r="O303" s="59"/>
      <c r="P303" s="60"/>
    </row>
    <row r="304" spans="1:16" ht="18" customHeight="1" x14ac:dyDescent="0.2">
      <c r="A304" s="116" t="s">
        <v>213</v>
      </c>
      <c r="B304" s="129" t="s">
        <v>214</v>
      </c>
      <c r="C304" s="65"/>
      <c r="D304" s="82"/>
      <c r="E304" s="67"/>
      <c r="F304" s="82"/>
      <c r="G304" s="68"/>
      <c r="H304" s="68"/>
      <c r="I304" s="68"/>
      <c r="J304" s="56"/>
      <c r="K304" s="57"/>
      <c r="L304" s="68"/>
      <c r="M304" s="58"/>
      <c r="N304" s="58"/>
      <c r="O304" s="59"/>
      <c r="P304" s="60"/>
    </row>
    <row r="305" spans="1:19" ht="18" customHeight="1" x14ac:dyDescent="0.2">
      <c r="A305" s="49">
        <v>1</v>
      </c>
      <c r="B305" s="130" t="s">
        <v>215</v>
      </c>
      <c r="C305" s="65"/>
      <c r="D305" s="82"/>
      <c r="E305" s="67"/>
      <c r="F305" s="82"/>
      <c r="G305" s="68"/>
      <c r="H305" s="68"/>
      <c r="I305" s="68"/>
      <c r="J305" s="56"/>
      <c r="K305" s="57"/>
      <c r="L305" s="68"/>
      <c r="M305" s="58"/>
      <c r="N305" s="58"/>
      <c r="O305" s="59"/>
      <c r="P305" s="60"/>
    </row>
    <row r="306" spans="1:19" ht="18" customHeight="1" x14ac:dyDescent="0.2">
      <c r="A306" s="63"/>
      <c r="B306" s="50" t="s">
        <v>216</v>
      </c>
      <c r="C306" s="65"/>
      <c r="D306" s="82"/>
      <c r="E306" s="67"/>
      <c r="F306" s="82"/>
      <c r="G306" s="55">
        <v>2338.6646569440004</v>
      </c>
      <c r="H306" s="55"/>
      <c r="I306" s="55">
        <v>0</v>
      </c>
      <c r="J306" s="56">
        <v>5.7784522757151855</v>
      </c>
      <c r="K306" s="57"/>
      <c r="L306" s="55">
        <v>1351.3862109052734</v>
      </c>
      <c r="M306" s="58"/>
      <c r="N306" s="58"/>
      <c r="O306" s="59">
        <v>1351.3862109052734</v>
      </c>
      <c r="P306" s="60">
        <v>5.7784522757151855</v>
      </c>
    </row>
    <row r="307" spans="1:19" ht="18" customHeight="1" x14ac:dyDescent="0.2">
      <c r="A307" s="63"/>
      <c r="B307" s="50" t="s">
        <v>217</v>
      </c>
      <c r="C307" s="65"/>
      <c r="D307" s="82"/>
      <c r="E307" s="67"/>
      <c r="F307" s="82"/>
      <c r="G307" s="55">
        <v>139.06487006400002</v>
      </c>
      <c r="H307" s="55"/>
      <c r="I307" s="55">
        <v>0</v>
      </c>
      <c r="J307" s="56">
        <v>4.3894502691364909</v>
      </c>
      <c r="K307" s="57"/>
      <c r="L307" s="55">
        <v>61.041833132985595</v>
      </c>
      <c r="M307" s="58"/>
      <c r="N307" s="58"/>
      <c r="O307" s="59">
        <v>61.041833132985595</v>
      </c>
      <c r="P307" s="60">
        <v>4.3894502691364909</v>
      </c>
    </row>
    <row r="308" spans="1:19" ht="18" customHeight="1" x14ac:dyDescent="0.2">
      <c r="A308" s="63"/>
      <c r="B308" s="64" t="s">
        <v>110</v>
      </c>
      <c r="C308" s="65">
        <v>0</v>
      </c>
      <c r="D308" s="82"/>
      <c r="E308" s="67"/>
      <c r="F308" s="65">
        <v>0</v>
      </c>
      <c r="G308" s="68">
        <v>2477.7295270080003</v>
      </c>
      <c r="H308" s="68"/>
      <c r="I308" s="68">
        <v>0</v>
      </c>
      <c r="J308" s="56">
        <v>5.7004932485259863</v>
      </c>
      <c r="K308" s="57"/>
      <c r="L308" s="68">
        <v>1412.428044038259</v>
      </c>
      <c r="M308" s="58"/>
      <c r="N308" s="58"/>
      <c r="O308" s="74">
        <v>1412.428044038259</v>
      </c>
      <c r="P308" s="70">
        <v>5.7004932485259863</v>
      </c>
    </row>
    <row r="309" spans="1:19" ht="18" customHeight="1" x14ac:dyDescent="0.2">
      <c r="A309" s="63"/>
      <c r="B309" s="64" t="s">
        <v>218</v>
      </c>
      <c r="C309" s="65">
        <v>55460.53</v>
      </c>
      <c r="D309" s="82"/>
      <c r="E309" s="67"/>
      <c r="F309" s="65">
        <v>8803.7490318184791</v>
      </c>
      <c r="G309" s="68">
        <v>38763.986219536782</v>
      </c>
      <c r="H309" s="68"/>
      <c r="I309" s="68">
        <v>6253.4105556883751</v>
      </c>
      <c r="J309" s="69">
        <v>3.3883388057498087</v>
      </c>
      <c r="K309" s="57"/>
      <c r="L309" s="68">
        <v>13134.55187732073</v>
      </c>
      <c r="M309" s="58"/>
      <c r="N309" s="58"/>
      <c r="O309" s="74">
        <v>19387.962433009103</v>
      </c>
      <c r="P309" s="70">
        <v>5.0015399147050834</v>
      </c>
    </row>
    <row r="310" spans="1:19" ht="18" customHeight="1" x14ac:dyDescent="0.2">
      <c r="A310" s="63"/>
      <c r="B310" s="64" t="s">
        <v>219</v>
      </c>
      <c r="C310" s="65">
        <v>55460.53</v>
      </c>
      <c r="D310" s="82"/>
      <c r="E310" s="67"/>
      <c r="F310" s="65">
        <v>8803.7490318184791</v>
      </c>
      <c r="G310" s="68">
        <v>38763.986219536782</v>
      </c>
      <c r="H310" s="68"/>
      <c r="I310" s="68">
        <v>6266.7510413883747</v>
      </c>
      <c r="J310" s="69">
        <v>3.5335080110209107</v>
      </c>
      <c r="K310" s="57"/>
      <c r="L310" s="68">
        <v>13697.28558458374</v>
      </c>
      <c r="M310" s="58"/>
      <c r="N310" s="58"/>
      <c r="O310" s="74">
        <v>19964.036625972116</v>
      </c>
      <c r="P310" s="70">
        <v>5.1501505838195705</v>
      </c>
      <c r="Q310" s="121">
        <f>O310-O274</f>
        <v>17674.832315172116</v>
      </c>
      <c r="R310" s="121"/>
      <c r="S310" s="121">
        <f>O310-O302</f>
        <v>19964.036625972116</v>
      </c>
    </row>
    <row r="311" spans="1:19" ht="18" customHeight="1" x14ac:dyDescent="0.2">
      <c r="A311" s="49">
        <v>2</v>
      </c>
      <c r="B311" s="127" t="s">
        <v>220</v>
      </c>
      <c r="C311" s="65"/>
      <c r="D311" s="82"/>
      <c r="E311" s="67"/>
      <c r="F311" s="82"/>
      <c r="G311" s="68"/>
      <c r="H311" s="68"/>
      <c r="I311" s="68"/>
      <c r="J311" s="56"/>
      <c r="K311" s="57"/>
      <c r="L311" s="68"/>
      <c r="M311" s="58"/>
      <c r="N311" s="58"/>
      <c r="O311" s="59"/>
      <c r="P311" s="60"/>
      <c r="Q311" s="14">
        <f>'[3]RVUN Stationwise (for trueup)'!$Q$37</f>
        <v>384.66435845889998</v>
      </c>
      <c r="R311" s="131"/>
    </row>
    <row r="312" spans="1:19" ht="18" customHeight="1" x14ac:dyDescent="0.2">
      <c r="A312" s="63"/>
      <c r="B312" s="50" t="s">
        <v>216</v>
      </c>
      <c r="C312" s="65"/>
      <c r="D312" s="82"/>
      <c r="E312" s="67"/>
      <c r="F312" s="82"/>
      <c r="G312" s="55">
        <v>1406.4073649137501</v>
      </c>
      <c r="H312" s="55"/>
      <c r="I312" s="55">
        <v>0</v>
      </c>
      <c r="J312" s="56">
        <v>1.8499262344547449</v>
      </c>
      <c r="K312" s="57"/>
      <c r="L312" s="55">
        <v>260.17498806843139</v>
      </c>
      <c r="M312" s="58"/>
      <c r="N312" s="58"/>
      <c r="O312" s="59">
        <v>260.17498806843139</v>
      </c>
      <c r="P312" s="60">
        <v>1.8499262344547449</v>
      </c>
    </row>
    <row r="313" spans="1:19" ht="18" customHeight="1" x14ac:dyDescent="0.2">
      <c r="A313" s="63"/>
      <c r="B313" s="50" t="s">
        <v>217</v>
      </c>
      <c r="C313" s="65"/>
      <c r="D313" s="82"/>
      <c r="E313" s="67"/>
      <c r="F313" s="82"/>
      <c r="G313" s="55">
        <v>0</v>
      </c>
      <c r="H313" s="55"/>
      <c r="I313" s="55">
        <v>0</v>
      </c>
      <c r="J313" s="56">
        <v>0</v>
      </c>
      <c r="K313" s="57"/>
      <c r="L313" s="55">
        <v>1.4753916006527998</v>
      </c>
      <c r="M313" s="58"/>
      <c r="N313" s="58"/>
      <c r="O313" s="59">
        <v>1.4753916006527998</v>
      </c>
      <c r="P313" s="60">
        <v>0</v>
      </c>
    </row>
    <row r="314" spans="1:19" ht="18" customHeight="1" x14ac:dyDescent="0.2">
      <c r="A314" s="63"/>
      <c r="B314" s="64" t="s">
        <v>110</v>
      </c>
      <c r="C314" s="65">
        <v>0</v>
      </c>
      <c r="D314" s="82"/>
      <c r="E314" s="67"/>
      <c r="F314" s="65">
        <v>0</v>
      </c>
      <c r="G314" s="68">
        <v>1406.4073649137501</v>
      </c>
      <c r="H314" s="68"/>
      <c r="I314" s="68">
        <v>0</v>
      </c>
      <c r="J314" s="56">
        <v>1.8604167341311544</v>
      </c>
      <c r="K314" s="57"/>
      <c r="L314" s="68">
        <v>261.6503796690842</v>
      </c>
      <c r="M314" s="58"/>
      <c r="N314" s="58"/>
      <c r="O314" s="74">
        <v>261.6503796690842</v>
      </c>
      <c r="P314" s="70">
        <v>1.8604167341311544</v>
      </c>
    </row>
    <row r="315" spans="1:19" ht="18" customHeight="1" x14ac:dyDescent="0.2">
      <c r="A315" s="63"/>
      <c r="B315" s="64" t="s">
        <v>221</v>
      </c>
      <c r="C315" s="65">
        <v>55460.53</v>
      </c>
      <c r="D315" s="82"/>
      <c r="E315" s="67"/>
      <c r="F315" s="65">
        <v>8803.7490318184791</v>
      </c>
      <c r="G315" s="68">
        <v>37357.578854623032</v>
      </c>
      <c r="H315" s="68"/>
      <c r="I315" s="68">
        <v>6253.4105556883751</v>
      </c>
      <c r="J315" s="69">
        <v>3.4458607576648697</v>
      </c>
      <c r="K315" s="57"/>
      <c r="L315" s="68">
        <v>12872.901497651645</v>
      </c>
      <c r="M315" s="58"/>
      <c r="N315" s="58"/>
      <c r="O315" s="74">
        <v>19126.312053340022</v>
      </c>
      <c r="P315" s="70">
        <v>5.1197943335059373</v>
      </c>
    </row>
    <row r="316" spans="1:19" ht="18" customHeight="1" thickBot="1" x14ac:dyDescent="0.25">
      <c r="A316" s="132"/>
      <c r="B316" s="133" t="s">
        <v>222</v>
      </c>
      <c r="C316" s="134">
        <v>55460.53</v>
      </c>
      <c r="D316" s="135"/>
      <c r="E316" s="136"/>
      <c r="F316" s="134">
        <v>8803.7490318184791</v>
      </c>
      <c r="G316" s="137">
        <v>37357.578854623032</v>
      </c>
      <c r="H316" s="137"/>
      <c r="I316" s="137">
        <v>6266.7510413883747</v>
      </c>
      <c r="J316" s="137">
        <v>3.5964951736298039</v>
      </c>
      <c r="K316" s="138"/>
      <c r="L316" s="137">
        <v>13435.635204914655</v>
      </c>
      <c r="M316" s="139"/>
      <c r="N316" s="139"/>
      <c r="O316" s="140">
        <v>19702.386246303031</v>
      </c>
      <c r="P316" s="141">
        <v>5.2739997747110001</v>
      </c>
    </row>
    <row r="317" spans="1:19" ht="15.75" customHeight="1" x14ac:dyDescent="0.2">
      <c r="A317" s="142"/>
      <c r="B317" s="143" t="s">
        <v>223</v>
      </c>
      <c r="C317" s="144"/>
      <c r="D317" s="144"/>
      <c r="E317" s="142"/>
      <c r="F317" s="144"/>
      <c r="G317" s="145"/>
      <c r="H317" s="145"/>
      <c r="I317" s="146"/>
      <c r="J317" s="147"/>
      <c r="K317" s="148"/>
      <c r="L317" s="149"/>
      <c r="M317" s="150"/>
      <c r="N317" s="150"/>
      <c r="O317" s="146"/>
      <c r="P317" s="146"/>
    </row>
    <row r="318" spans="1:19" x14ac:dyDescent="0.2">
      <c r="F318" s="151"/>
      <c r="G318" s="152"/>
      <c r="H318" s="152"/>
    </row>
    <row r="319" spans="1:19" x14ac:dyDescent="0.2">
      <c r="F319" s="151"/>
      <c r="G319" s="153"/>
      <c r="H319" s="152"/>
      <c r="L319" s="154">
        <f>L323-SUM(L320:L322)</f>
        <v>17674.832315139494</v>
      </c>
      <c r="O319" s="155">
        <f>'[2]26'!J3</f>
        <v>14412.181299999995</v>
      </c>
      <c r="P319" s="156">
        <f>O319-L319</f>
        <v>-3262.6510151394996</v>
      </c>
    </row>
    <row r="320" spans="1:19" x14ac:dyDescent="0.2">
      <c r="F320" s="157"/>
      <c r="G320" s="145"/>
      <c r="H320" s="145"/>
      <c r="L320" s="154">
        <f>O274-O239</f>
        <v>2280.9398767999996</v>
      </c>
      <c r="O320" s="155">
        <f>'[2]26'!J4</f>
        <v>2105.2114000000001</v>
      </c>
      <c r="P320" s="156">
        <f t="shared" ref="P320:P323" si="1">O320-L320</f>
        <v>-175.7284767999995</v>
      </c>
    </row>
    <row r="321" spans="6:16" x14ac:dyDescent="0.2">
      <c r="F321" s="144"/>
      <c r="G321" s="145"/>
      <c r="H321" s="145"/>
      <c r="L321" s="154">
        <f>O239</f>
        <v>8.2644340000000014</v>
      </c>
      <c r="O321" s="155">
        <f>'[2]26'!J5</f>
        <v>11.265699999999999</v>
      </c>
      <c r="P321" s="156">
        <f t="shared" si="1"/>
        <v>3.0012659999999975</v>
      </c>
    </row>
    <row r="322" spans="6:16" x14ac:dyDescent="0.2">
      <c r="G322" s="152"/>
      <c r="H322" s="152"/>
      <c r="L322" s="154">
        <f>O279</f>
        <v>3.2619993817206705E-8</v>
      </c>
      <c r="O322" s="155">
        <f>'[2]26'!J6</f>
        <v>54.218800000000002</v>
      </c>
      <c r="P322" s="156">
        <f t="shared" si="1"/>
        <v>54.218799967380008</v>
      </c>
    </row>
    <row r="323" spans="6:16" x14ac:dyDescent="0.2">
      <c r="L323" s="154">
        <f>O310</f>
        <v>19964.036625972116</v>
      </c>
      <c r="O323" s="156">
        <f>SUM(O319:O322)</f>
        <v>16582.877199999995</v>
      </c>
      <c r="P323" s="156">
        <f t="shared" si="1"/>
        <v>-3381.1594259721205</v>
      </c>
    </row>
    <row r="324" spans="6:16" x14ac:dyDescent="0.2">
      <c r="O324" s="11">
        <v>10538387</v>
      </c>
    </row>
  </sheetData>
  <mergeCells count="6">
    <mergeCell ref="F1:G1"/>
    <mergeCell ref="E3:G3"/>
    <mergeCell ref="C153:C155"/>
    <mergeCell ref="D153:D155"/>
    <mergeCell ref="E153:E155"/>
    <mergeCell ref="F153:F155"/>
  </mergeCells>
  <printOptions horizontalCentered="1"/>
  <pageMargins left="0" right="0" top="0.98425196850393704" bottom="0.98425196850393704" header="0.511811023622047" footer="0.511811023622047"/>
  <pageSetup paperSize="8" scale="58" fitToWidth="6" fitToHeight="4" orientation="landscape" r:id="rId1"/>
  <headerFooter alignWithMargins="0">
    <oddHeader>&amp;C&amp;A</oddHeader>
    <oddFooter>&amp;L&amp;F&amp;C&amp;P/&amp;N&amp;R&amp;D
&amp;T</oddFooter>
  </headerFooter>
  <rowBreaks count="4" manualBreakCount="4">
    <brk id="59" max="15" man="1"/>
    <brk id="138" max="15" man="1"/>
    <brk id="187" max="16" man="1"/>
    <brk id="21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F3.1 FY23</vt:lpstr>
      <vt:lpstr>'F3.1 FY23'!Print_Area</vt:lpstr>
      <vt:lpstr>'F3.1 FY23'!Print_Titles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2025-07-03T10:22:53Z</dcterms:created>
  <dcterms:modified xsi:type="dcterms:W3CDTF">2025-07-03T10:23:03Z</dcterms:modified>
</cp:coreProperties>
</file>